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03105\Desktop\"/>
    </mc:Choice>
  </mc:AlternateContent>
  <bookViews>
    <workbookView xWindow="0" yWindow="0" windowWidth="15360" windowHeight="7635"/>
  </bookViews>
  <sheets>
    <sheet name="財政比較分析表" sheetId="13" r:id="rId1"/>
    <sheet name="実質収支比率等に係る経年分析" sheetId="4" r:id="rId2"/>
    <sheet name="連結実質赤字比率に係る赤字・黒字の構成分析" sheetId="5" r:id="rId3"/>
    <sheet name="実質公債費比率（分子）の構造" sheetId="6" r:id="rId4"/>
    <sheet name="将来負担比率（分子）の構造" sheetId="7" r:id="rId5"/>
    <sheet name="データシート" sheetId="9"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<sst xmlns="http://schemas.openxmlformats.org/spreadsheetml/2006/main" count="186" uniqueCount="105">
  <si>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</si>
  <si>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</si>
  <si>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</si>
  <si>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</si>
  <si>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</si>
  <si>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</si>
  <si>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</si>
  <si>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</si>
  <si>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</si>
  <si>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</si>
  <si>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</si>
  <si>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</si>
  <si>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</si>
  <si>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</si>
  <si>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</si>
  <si>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</si>
  <si>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</si>
  <si>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</si>
  <si>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</si>
  <si>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</si>
  <si>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</si>
  <si>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</si>
  <si>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</si>
  <si>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</si>
  <si>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</si>
  <si>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</si>
  <si>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</si>
  <si>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</si>
  <si>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</si>
  <si>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</si>
  <si>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</si>
  <si>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</si>
  <si>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</si>
  <si>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</si>
  <si>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</si>
  <si>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</si>
  <si>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</si>
  <si>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</si>
  <si>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</si>
  <si>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</si>
  <si>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</si>
  <si>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</si>
  <si>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</si>
  <si>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</si>
  <si>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</si>
  <si>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</si>
  <si>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</si>
  <si>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当該団体(円)</t>
  </si>
  <si>
    <t>実質収支比率等に係る経年分析</t>
  </si>
  <si>
    <t>実質収支額</t>
    <phoneticPr fontId="14"/>
  </si>
  <si>
    <t>財政調整基金残高</t>
    <phoneticPr fontId="5"/>
  </si>
  <si>
    <t>実質単年度収支</t>
    <rPh sb="0" eb="2">
      <t>ジッシツ</t>
    </rPh>
    <rPh sb="2" eb="5">
      <t>タンネンド</t>
    </rPh>
    <rPh sb="5" eb="7">
      <t>シュウシ</t>
    </rPh>
    <phoneticPr fontId="14"/>
  </si>
  <si>
    <t>連結実質赤字比率に係る赤字・黒字の構成分析</t>
  </si>
  <si>
    <t>赤字額</t>
    <rPh sb="0" eb="2">
      <t>アカジ</t>
    </rPh>
    <rPh sb="2" eb="3">
      <t>ガク</t>
    </rPh>
    <phoneticPr fontId="14"/>
  </si>
  <si>
    <t>黒字額</t>
    <rPh sb="0" eb="2">
      <t>クロジ</t>
    </rPh>
    <rPh sb="2" eb="3">
      <t>ガク</t>
    </rPh>
    <phoneticPr fontId="14"/>
  </si>
  <si>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</si>
  <si>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</si>
  <si>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</si>
  <si>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4"/>
  </si>
  <si>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</si>
  <si>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</si>
  <si>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</si>
  <si>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</si>
  <si>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</si>
  <si>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</si>
  <si>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</si>
  <si>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</si>
  <si>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</si>
  <si>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</si>
  <si>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</si>
  <si>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</si>
  <si>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</si>
  <si>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</si>
  <si>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</si>
  <si>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</si>
  <si>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 xml:space="preserve"> </t>
    <phoneticPr fontId="5"/>
  </si>
  <si>
    <t>-</t>
  </si>
  <si>
    <t xml:space="preserve"> H29</t>
  </si>
  <si>
    <t xml:space="preserve"> H30</t>
  </si>
  <si>
    <t xml:space="preserve"> R01</t>
  </si>
  <si>
    <t xml:space="preserve"> R02</t>
  </si>
  <si>
    <t xml:space="preserve"> R03</t>
  </si>
  <si>
    <t>類似団体内平均(円)</t>
    <rPh sb="0" eb="2">
      <t>ルイジ</t>
    </rPh>
    <rPh sb="2" eb="4">
      <t>ダンタイ</t>
    </rPh>
    <phoneticPr fontId="5"/>
  </si>
  <si>
    <t>H29</t>
  </si>
  <si>
    <t>H30</t>
  </si>
  <si>
    <t>R01</t>
  </si>
  <si>
    <t>R02</t>
  </si>
  <si>
    <t>R03</t>
  </si>
  <si>
    <t>▲ 0.11</t>
  </si>
  <si>
    <t>水道事業会計</t>
  </si>
  <si>
    <t>下水道事業会計</t>
  </si>
  <si>
    <t>一般会計</t>
  </si>
  <si>
    <t>病院事業会計</t>
  </si>
  <si>
    <t>国民健康保険事業会計（事業勘定）</t>
  </si>
  <si>
    <t>介護保険事業会計</t>
  </si>
  <si>
    <t>競輪事業会計</t>
  </si>
  <si>
    <t>後期高齢者医療事業会計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</si>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</sst>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quot;▲ &quot;#,##0"/>
    <numFmt numFmtId="178" formatCode="#,##0_ "/>
    <numFmt numFmtId="179" formatCode="#,##0;&quot;△ &quot;#,##0"/>
    <numFmt numFmtId="180" formatCode="#,##0.0;&quot;△ &quot;#,##0.0"/>
  </numFmts>
  <fonts count="1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s>
  <fills count="6">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4" fillId="0" borderId="0"/>
    <xf numFmtId="0" fontId="14" fillId="0" borderId="0">
      <alignment vertical="center"/>
    </xf>
    <xf numFmtId="0" fontId="13" fillId="0" borderId="0">
      <alignment vertical="center"/>
    </xf>
    <xf numFmtId="0" fontId="1" fillId="0" borderId="0">
      <alignment vertical="center"/>
    </xf>
    <xf numFmtId="0" fontId="18" fillId="0" borderId="0">
      <alignment vertical="center"/>
    </xf>
    <xf numFmtId="0" fontId="1" fillId="0" borderId="0">
      <alignment vertical="center"/>
    </xf>
    <xf numFmtId="0" fontId="13" fillId="0" borderId="0">
      <alignment vertical="center"/>
    </xf>
  </cellStyleXfs>
  <cellXfs count="2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4"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4"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49" xfId="6" applyNumberFormat="1" applyFont="1" applyBorder="1" applyAlignment="1">
      <alignment horizontal="center" vertical="center" wrapText="1"/>
    </xf>
    <xf numFmtId="178" fontId="15" fillId="0" borderId="50" xfId="6" applyNumberFormat="1" applyFont="1" applyBorder="1" applyAlignment="1">
      <alignment horizontal="center" vertical="center"/>
    </xf>
    <xf numFmtId="178" fontId="15" fillId="0" borderId="51"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2" xfId="6" applyNumberFormat="1" applyFont="1" applyFill="1" applyBorder="1" applyAlignment="1">
      <alignment vertical="center"/>
    </xf>
    <xf numFmtId="179" fontId="15" fillId="0" borderId="50" xfId="6" applyNumberFormat="1" applyFont="1" applyFill="1" applyBorder="1" applyAlignment="1">
      <alignment vertical="center"/>
    </xf>
    <xf numFmtId="180" fontId="15" fillId="0" borderId="53"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4" xfId="6" applyNumberFormat="1" applyFont="1" applyBorder="1" applyAlignment="1">
      <alignment horizontal="center" vertical="center"/>
    </xf>
    <xf numFmtId="179" fontId="15" fillId="0" borderId="55" xfId="6" applyNumberFormat="1" applyFont="1" applyFill="1" applyBorder="1" applyAlignment="1">
      <alignment vertical="center"/>
    </xf>
    <xf numFmtId="179" fontId="15" fillId="0" borderId="56" xfId="6" applyNumberFormat="1" applyFont="1" applyFill="1" applyBorder="1" applyAlignment="1">
      <alignment vertical="center"/>
    </xf>
    <xf numFmtId="180" fontId="15" fillId="0" borderId="54" xfId="6" applyNumberFormat="1" applyFont="1" applyFill="1" applyBorder="1" applyAlignment="1">
      <alignment vertical="center"/>
    </xf>
    <xf numFmtId="179" fontId="15" fillId="0" borderId="57"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55" xfId="6" applyNumberFormat="1" applyFont="1" applyBorder="1" applyAlignment="1">
      <alignment vertical="center"/>
    </xf>
    <xf numFmtId="179" fontId="15" fillId="0" borderId="55"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2" xfId="6" applyNumberFormat="1" applyFont="1" applyBorder="1" applyAlignment="1">
      <alignment vertical="center"/>
    </xf>
    <xf numFmtId="179" fontId="15" fillId="0" borderId="50" xfId="6" applyNumberFormat="1" applyFont="1" applyBorder="1" applyAlignment="1">
      <alignment vertical="center"/>
    </xf>
    <xf numFmtId="180" fontId="15" fillId="0" borderId="12" xfId="6" applyNumberFormat="1" applyFont="1" applyBorder="1" applyAlignment="1">
      <alignment vertical="center"/>
    </xf>
    <xf numFmtId="0" fontId="14" fillId="0" borderId="34" xfId="6" applyBorder="1"/>
    <xf numFmtId="0" fontId="14" fillId="0" borderId="34" xfId="6" applyBorder="1" applyAlignment="1">
      <alignment vertical="center"/>
    </xf>
    <xf numFmtId="0" fontId="16" fillId="0" borderId="34" xfId="6" applyFont="1" applyBorder="1"/>
    <xf numFmtId="0" fontId="14" fillId="0" borderId="0" xfId="7" applyAlignment="1"/>
    <xf numFmtId="0" fontId="14" fillId="0" borderId="34" xfId="7" applyBorder="1" applyAlignment="1"/>
    <xf numFmtId="177" fontId="14" fillId="0" borderId="34" xfId="7" applyNumberFormat="1" applyBorder="1" applyAlignment="1"/>
    <xf numFmtId="0" fontId="14" fillId="5" borderId="0" xfId="6" applyFill="1" applyProtection="1">
      <protection hidden="1"/>
    </xf>
    <xf numFmtId="0" fontId="14" fillId="5" borderId="0" xfId="6" applyFill="1"/>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13">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12"/>
    <cellStyle name="標準 6_APAHO401000" xfId="9"/>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2.4500000000000002</c:v>
                </c:pt>
                <c:pt idx="1">
                  <c:v>2.84</c:v>
                </c:pt>
                <c:pt idx="2">
                  <c:v>2.72</c:v>
                </c:pt>
                <c:pt idx="3">
                  <c:v>2.8</c:v>
                </c:pt>
                <c:pt idx="4">
                  <c:v>3.3</c:v>
                </c:pt>
              </c:numCache>
            </c:numRef>
          </c:val>
          <c:extLst>
            <c:ext xmlns:c16="http://schemas.microsoft.com/office/drawing/2014/chart" uri="{C3380CC4-5D6E-409C-BE32-E72D297353CC}">
              <c16:uniqueId val="{00000000-25B0-4E7C-BA55-E28477F246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4.6100000000000003</c:v>
                </c:pt>
                <c:pt idx="1">
                  <c:v>4.55</c:v>
                </c:pt>
                <c:pt idx="2">
                  <c:v>4.58</c:v>
                </c:pt>
                <c:pt idx="3">
                  <c:v>4.53</c:v>
                </c:pt>
                <c:pt idx="4">
                  <c:v>5.81</c:v>
                </c:pt>
              </c:numCache>
            </c:numRef>
          </c:val>
          <c:extLst>
            <c:ext xmlns:c16="http://schemas.microsoft.com/office/drawing/2014/chart" uri="{C3380CC4-5D6E-409C-BE32-E72D297353CC}">
              <c16:uniqueId val="{00000001-25B0-4E7C-BA55-E28477F246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0.63</c:v>
                </c:pt>
                <c:pt idx="1">
                  <c:v>0.4</c:v>
                </c:pt>
                <c:pt idx="2">
                  <c:v>-0.11</c:v>
                </c:pt>
                <c:pt idx="3">
                  <c:v>0.14000000000000001</c:v>
                </c:pt>
                <c:pt idx="4">
                  <c:v>2.12</c:v>
                </c:pt>
              </c:numCache>
            </c:numRef>
          </c:val>
          <c:smooth val="0"/>
          <c:extLst>
            <c:ext xmlns:c16="http://schemas.microsoft.com/office/drawing/2014/chart" uri="{C3380CC4-5D6E-409C-BE32-E72D297353CC}">
              <c16:uniqueId val="{00000002-25B0-4E7C-BA55-E28477F246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0.03</c:v>
                </c:pt>
                <c:pt idx="4">
                  <c:v>#N/A</c:v>
                </c:pt>
                <c:pt idx="5">
                  <c:v>0.03</c:v>
                </c:pt>
                <c:pt idx="6">
                  <c:v>#N/A</c:v>
                </c:pt>
                <c:pt idx="7">
                  <c:v>0.04</c:v>
                </c:pt>
                <c:pt idx="8">
                  <c:v>#N/A</c:v>
                </c:pt>
                <c:pt idx="9">
                  <c:v>0.06</c:v>
                </c:pt>
              </c:numCache>
            </c:numRef>
          </c:val>
          <c:extLst>
            <c:ext xmlns:c16="http://schemas.microsoft.com/office/drawing/2014/chart" uri="{C3380CC4-5D6E-409C-BE32-E72D297353CC}">
              <c16:uniqueId val="{00000000-BEF8-47C6-9721-9DE9E1B620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F8-47C6-9721-9DE9E1B620D6}"/>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0.15</c:v>
                </c:pt>
                <c:pt idx="2">
                  <c:v>#N/A</c:v>
                </c:pt>
                <c:pt idx="3">
                  <c:v>0.16</c:v>
                </c:pt>
                <c:pt idx="4">
                  <c:v>#N/A</c:v>
                </c:pt>
                <c:pt idx="5">
                  <c:v>0.16</c:v>
                </c:pt>
                <c:pt idx="6">
                  <c:v>#N/A</c:v>
                </c:pt>
                <c:pt idx="7">
                  <c:v>0.15</c:v>
                </c:pt>
                <c:pt idx="8">
                  <c:v>#N/A</c:v>
                </c:pt>
                <c:pt idx="9">
                  <c:v>0.15</c:v>
                </c:pt>
              </c:numCache>
            </c:numRef>
          </c:val>
          <c:extLst>
            <c:ext xmlns:c16="http://schemas.microsoft.com/office/drawing/2014/chart" uri="{C3380CC4-5D6E-409C-BE32-E72D297353CC}">
              <c16:uniqueId val="{00000002-BEF8-47C6-9721-9DE9E1B620D6}"/>
            </c:ext>
          </c:extLst>
        </c:ser>
        <c:ser>
          <c:idx val="3"/>
          <c:order val="3"/>
          <c:tx>
            <c:strRef>
              <c:f>データシート!$A$30</c:f>
              <c:strCache>
                <c:ptCount val="1"/>
                <c:pt idx="0">
                  <c:v>競輪事業会計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0.17</c:v>
                </c:pt>
                <c:pt idx="2">
                  <c:v>#N/A</c:v>
                </c:pt>
                <c:pt idx="3">
                  <c:v>0.16</c:v>
                </c:pt>
                <c:pt idx="4">
                  <c:v>#N/A</c:v>
                </c:pt>
                <c:pt idx="5">
                  <c:v>0.18</c:v>
                </c:pt>
                <c:pt idx="6">
                  <c:v>#N/A</c:v>
                </c:pt>
                <c:pt idx="7">
                  <c:v>0.3</c:v>
                </c:pt>
                <c:pt idx="8">
                  <c:v>#N/A</c:v>
                </c:pt>
                <c:pt idx="9">
                  <c:v>0.28000000000000003</c:v>
                </c:pt>
              </c:numCache>
            </c:numRef>
          </c:val>
          <c:extLst>
            <c:ext xmlns:c16="http://schemas.microsoft.com/office/drawing/2014/chart" uri="{C3380CC4-5D6E-409C-BE32-E72D297353CC}">
              <c16:uniqueId val="{00000003-BEF8-47C6-9721-9DE9E1B620D6}"/>
            </c:ext>
          </c:extLst>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0.69</c:v>
                </c:pt>
                <c:pt idx="2">
                  <c:v>#N/A</c:v>
                </c:pt>
                <c:pt idx="3">
                  <c:v>0.39</c:v>
                </c:pt>
                <c:pt idx="4">
                  <c:v>#N/A</c:v>
                </c:pt>
                <c:pt idx="5">
                  <c:v>0.12</c:v>
                </c:pt>
                <c:pt idx="6">
                  <c:v>#N/A</c:v>
                </c:pt>
                <c:pt idx="7">
                  <c:v>0.25</c:v>
                </c:pt>
                <c:pt idx="8">
                  <c:v>#N/A</c:v>
                </c:pt>
                <c:pt idx="9">
                  <c:v>0.5</c:v>
                </c:pt>
              </c:numCache>
            </c:numRef>
          </c:val>
          <c:extLst>
            <c:ext xmlns:c16="http://schemas.microsoft.com/office/drawing/2014/chart" uri="{C3380CC4-5D6E-409C-BE32-E72D297353CC}">
              <c16:uniqueId val="{00000004-BEF8-47C6-9721-9DE9E1B620D6}"/>
            </c:ext>
          </c:extLst>
        </c:ser>
        <c:ser>
          <c:idx val="5"/>
          <c:order val="5"/>
          <c:tx>
            <c:strRef>
              <c:f>データシート!$A$32</c:f>
              <c:strCache>
                <c:ptCount val="1"/>
                <c:pt idx="0">
                  <c:v>国民健康保険事業会計（事業勘定）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1.26</c:v>
                </c:pt>
                <c:pt idx="2">
                  <c:v>#N/A</c:v>
                </c:pt>
                <c:pt idx="3">
                  <c:v>0.59</c:v>
                </c:pt>
                <c:pt idx="4">
                  <c:v>#N/A</c:v>
                </c:pt>
                <c:pt idx="5">
                  <c:v>0.6</c:v>
                </c:pt>
                <c:pt idx="6">
                  <c:v>#N/A</c:v>
                </c:pt>
                <c:pt idx="7">
                  <c:v>1.04</c:v>
                </c:pt>
                <c:pt idx="8">
                  <c:v>#N/A</c:v>
                </c:pt>
                <c:pt idx="9">
                  <c:v>0.96</c:v>
                </c:pt>
              </c:numCache>
            </c:numRef>
          </c:val>
          <c:extLst>
            <c:ext xmlns:c16="http://schemas.microsoft.com/office/drawing/2014/chart" uri="{C3380CC4-5D6E-409C-BE32-E72D297353CC}">
              <c16:uniqueId val="{00000005-BEF8-47C6-9721-9DE9E1B620D6}"/>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c:v>
                </c:pt>
                <c:pt idx="2">
                  <c:v>#N/A</c:v>
                </c:pt>
                <c:pt idx="3">
                  <c:v>0.76</c:v>
                </c:pt>
                <c:pt idx="4">
                  <c:v>#N/A</c:v>
                </c:pt>
                <c:pt idx="5">
                  <c:v>0.86</c:v>
                </c:pt>
                <c:pt idx="6">
                  <c:v>#N/A</c:v>
                </c:pt>
                <c:pt idx="7">
                  <c:v>0.95</c:v>
                </c:pt>
                <c:pt idx="8">
                  <c:v>#N/A</c:v>
                </c:pt>
                <c:pt idx="9">
                  <c:v>1.3</c:v>
                </c:pt>
              </c:numCache>
            </c:numRef>
          </c:val>
          <c:extLst>
            <c:ext xmlns:c16="http://schemas.microsoft.com/office/drawing/2014/chart" uri="{C3380CC4-5D6E-409C-BE32-E72D297353CC}">
              <c16:uniqueId val="{00000006-BEF8-47C6-9721-9DE9E1B620D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2.44</c:v>
                </c:pt>
                <c:pt idx="2">
                  <c:v>#N/A</c:v>
                </c:pt>
                <c:pt idx="3">
                  <c:v>2.82</c:v>
                </c:pt>
                <c:pt idx="4">
                  <c:v>#N/A</c:v>
                </c:pt>
                <c:pt idx="5">
                  <c:v>2.7</c:v>
                </c:pt>
                <c:pt idx="6">
                  <c:v>#N/A</c:v>
                </c:pt>
                <c:pt idx="7">
                  <c:v>2.77</c:v>
                </c:pt>
                <c:pt idx="8">
                  <c:v>#N/A</c:v>
                </c:pt>
                <c:pt idx="9">
                  <c:v>3.26</c:v>
                </c:pt>
              </c:numCache>
            </c:numRef>
          </c:val>
          <c:extLst>
            <c:ext xmlns:c16="http://schemas.microsoft.com/office/drawing/2014/chart" uri="{C3380CC4-5D6E-409C-BE32-E72D297353CC}">
              <c16:uniqueId val="{00000007-BEF8-47C6-9721-9DE9E1B620D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6.02</c:v>
                </c:pt>
                <c:pt idx="2">
                  <c:v>#N/A</c:v>
                </c:pt>
                <c:pt idx="3">
                  <c:v>6.39</c:v>
                </c:pt>
                <c:pt idx="4">
                  <c:v>#N/A</c:v>
                </c:pt>
                <c:pt idx="5">
                  <c:v>6.35</c:v>
                </c:pt>
                <c:pt idx="6">
                  <c:v>#N/A</c:v>
                </c:pt>
                <c:pt idx="7">
                  <c:v>6.47</c:v>
                </c:pt>
                <c:pt idx="8">
                  <c:v>#N/A</c:v>
                </c:pt>
                <c:pt idx="9">
                  <c:v>5.53</c:v>
                </c:pt>
              </c:numCache>
            </c:numRef>
          </c:val>
          <c:extLst>
            <c:ext xmlns:c16="http://schemas.microsoft.com/office/drawing/2014/chart" uri="{C3380CC4-5D6E-409C-BE32-E72D297353CC}">
              <c16:uniqueId val="{00000008-BEF8-47C6-9721-9DE9E1B620D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5.76</c:v>
                </c:pt>
                <c:pt idx="2">
                  <c:v>#N/A</c:v>
                </c:pt>
                <c:pt idx="3">
                  <c:v>5.5</c:v>
                </c:pt>
                <c:pt idx="4">
                  <c:v>#N/A</c:v>
                </c:pt>
                <c:pt idx="5">
                  <c:v>5.14</c:v>
                </c:pt>
                <c:pt idx="6">
                  <c:v>#N/A</c:v>
                </c:pt>
                <c:pt idx="7">
                  <c:v>5.59</c:v>
                </c:pt>
                <c:pt idx="8">
                  <c:v>#N/A</c:v>
                </c:pt>
                <c:pt idx="9">
                  <c:v>6.04</c:v>
                </c:pt>
              </c:numCache>
            </c:numRef>
          </c:val>
          <c:extLst>
            <c:ext xmlns:c16="http://schemas.microsoft.com/office/drawing/2014/chart" uri="{C3380CC4-5D6E-409C-BE32-E72D297353CC}">
              <c16:uniqueId val="{00000009-BEF8-47C6-9721-9DE9E1B620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35629</c:v>
                </c:pt>
                <c:pt idx="5">
                  <c:v>35019</c:v>
                </c:pt>
                <c:pt idx="8">
                  <c:v>34590</c:v>
                </c:pt>
                <c:pt idx="11">
                  <c:v>33521</c:v>
                </c:pt>
                <c:pt idx="14">
                  <c:v>33003</c:v>
                </c:pt>
              </c:numCache>
            </c:numRef>
          </c:val>
          <c:extLst>
            <c:ext xmlns:c16="http://schemas.microsoft.com/office/drawing/2014/chart" uri="{C3380CC4-5D6E-409C-BE32-E72D297353CC}">
              <c16:uniqueId val="{00000000-625C-41DB-B4B2-110B3C4789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5C-41DB-B4B2-110B3C4789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1175</c:v>
                </c:pt>
                <c:pt idx="3">
                  <c:v>1376</c:v>
                </c:pt>
                <c:pt idx="6">
                  <c:v>1160</c:v>
                </c:pt>
                <c:pt idx="9">
                  <c:v>1142</c:v>
                </c:pt>
                <c:pt idx="12">
                  <c:v>902</c:v>
                </c:pt>
              </c:numCache>
            </c:numRef>
          </c:val>
          <c:extLst>
            <c:ext xmlns:c16="http://schemas.microsoft.com/office/drawing/2014/chart" uri="{C3380CC4-5D6E-409C-BE32-E72D297353CC}">
              <c16:uniqueId val="{00000002-625C-41DB-B4B2-110B3C4789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112</c:v>
                </c:pt>
                <c:pt idx="3">
                  <c:v>143</c:v>
                </c:pt>
                <c:pt idx="6">
                  <c:v>126</c:v>
                </c:pt>
                <c:pt idx="9">
                  <c:v>132</c:v>
                </c:pt>
                <c:pt idx="12">
                  <c:v>138</c:v>
                </c:pt>
              </c:numCache>
            </c:numRef>
          </c:val>
          <c:extLst>
            <c:ext xmlns:c16="http://schemas.microsoft.com/office/drawing/2014/chart" uri="{C3380CC4-5D6E-409C-BE32-E72D297353CC}">
              <c16:uniqueId val="{00000003-625C-41DB-B4B2-110B3C4789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6940</c:v>
                </c:pt>
                <c:pt idx="3">
                  <c:v>6509</c:v>
                </c:pt>
                <c:pt idx="6">
                  <c:v>5819</c:v>
                </c:pt>
                <c:pt idx="9">
                  <c:v>5569</c:v>
                </c:pt>
                <c:pt idx="12">
                  <c:v>5466</c:v>
                </c:pt>
              </c:numCache>
            </c:numRef>
          </c:val>
          <c:extLst>
            <c:ext xmlns:c16="http://schemas.microsoft.com/office/drawing/2014/chart" uri="{C3380CC4-5D6E-409C-BE32-E72D297353CC}">
              <c16:uniqueId val="{00000004-625C-41DB-B4B2-110B3C4789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7235</c:v>
                </c:pt>
                <c:pt idx="3">
                  <c:v>8035</c:v>
                </c:pt>
                <c:pt idx="6">
                  <c:v>8868</c:v>
                </c:pt>
                <c:pt idx="9">
                  <c:v>9592</c:v>
                </c:pt>
                <c:pt idx="12">
                  <c:v>10315</c:v>
                </c:pt>
              </c:numCache>
            </c:numRef>
          </c:val>
          <c:extLst>
            <c:ext xmlns:c16="http://schemas.microsoft.com/office/drawing/2014/chart" uri="{C3380CC4-5D6E-409C-BE32-E72D297353CC}">
              <c16:uniqueId val="{00000005-625C-41DB-B4B2-110B3C4789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39</c:v>
                </c:pt>
                <c:pt idx="6">
                  <c:v>58</c:v>
                </c:pt>
                <c:pt idx="9">
                  <c:v>52</c:v>
                </c:pt>
                <c:pt idx="12">
                  <c:v>48</c:v>
                </c:pt>
              </c:numCache>
            </c:numRef>
          </c:val>
          <c:extLst>
            <c:ext xmlns:c16="http://schemas.microsoft.com/office/drawing/2014/chart" uri="{C3380CC4-5D6E-409C-BE32-E72D297353CC}">
              <c16:uniqueId val="{00000006-625C-41DB-B4B2-110B3C4789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30648</c:v>
                </c:pt>
                <c:pt idx="3">
                  <c:v>29609</c:v>
                </c:pt>
                <c:pt idx="6">
                  <c:v>28891</c:v>
                </c:pt>
                <c:pt idx="9">
                  <c:v>28386</c:v>
                </c:pt>
                <c:pt idx="12">
                  <c:v>26244</c:v>
                </c:pt>
              </c:numCache>
            </c:numRef>
          </c:val>
          <c:extLst>
            <c:ext xmlns:c16="http://schemas.microsoft.com/office/drawing/2014/chart" uri="{C3380CC4-5D6E-409C-BE32-E72D297353CC}">
              <c16:uniqueId val="{00000007-625C-41DB-B4B2-110B3C4789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10481</c:v>
                </c:pt>
                <c:pt idx="2">
                  <c:v>#N/A</c:v>
                </c:pt>
                <c:pt idx="3">
                  <c:v>#N/A</c:v>
                </c:pt>
                <c:pt idx="4">
                  <c:v>10692</c:v>
                </c:pt>
                <c:pt idx="5">
                  <c:v>#N/A</c:v>
                </c:pt>
                <c:pt idx="6">
                  <c:v>#N/A</c:v>
                </c:pt>
                <c:pt idx="7">
                  <c:v>10332</c:v>
                </c:pt>
                <c:pt idx="8">
                  <c:v>#N/A</c:v>
                </c:pt>
                <c:pt idx="9">
                  <c:v>#N/A</c:v>
                </c:pt>
                <c:pt idx="10">
                  <c:v>11352</c:v>
                </c:pt>
                <c:pt idx="11">
                  <c:v>#N/A</c:v>
                </c:pt>
                <c:pt idx="12">
                  <c:v>#N/A</c:v>
                </c:pt>
                <c:pt idx="13">
                  <c:v>10110</c:v>
                </c:pt>
                <c:pt idx="14">
                  <c:v>#N/A</c:v>
                </c:pt>
              </c:numCache>
            </c:numRef>
          </c:val>
          <c:smooth val="0"/>
          <c:extLst>
            <c:ext xmlns:c16="http://schemas.microsoft.com/office/drawing/2014/chart" uri="{C3380CC4-5D6E-409C-BE32-E72D297353CC}">
              <c16:uniqueId val="{00000008-625C-41DB-B4B2-110B3C4789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364161</c:v>
                </c:pt>
                <c:pt idx="5">
                  <c:v>373689</c:v>
                </c:pt>
                <c:pt idx="8">
                  <c:v>377604</c:v>
                </c:pt>
                <c:pt idx="11">
                  <c:v>383537</c:v>
                </c:pt>
                <c:pt idx="14">
                  <c:v>387761</c:v>
                </c:pt>
              </c:numCache>
            </c:numRef>
          </c:val>
          <c:extLst>
            <c:ext xmlns:c16="http://schemas.microsoft.com/office/drawing/2014/chart" uri="{C3380CC4-5D6E-409C-BE32-E72D297353CC}">
              <c16:uniqueId val="{00000000-FD94-47D0-950B-5BEE9442A8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93404</c:v>
                </c:pt>
                <c:pt idx="5">
                  <c:v>88670</c:v>
                </c:pt>
                <c:pt idx="8">
                  <c:v>88008</c:v>
                </c:pt>
                <c:pt idx="11">
                  <c:v>80619</c:v>
                </c:pt>
                <c:pt idx="14">
                  <c:v>78929</c:v>
                </c:pt>
              </c:numCache>
            </c:numRef>
          </c:val>
          <c:extLst>
            <c:ext xmlns:c16="http://schemas.microsoft.com/office/drawing/2014/chart" uri="{C3380CC4-5D6E-409C-BE32-E72D297353CC}">
              <c16:uniqueId val="{00000001-FD94-47D0-950B-5BEE9442A8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64747</c:v>
                </c:pt>
                <c:pt idx="5">
                  <c:v>66579</c:v>
                </c:pt>
                <c:pt idx="8">
                  <c:v>65048</c:v>
                </c:pt>
                <c:pt idx="11">
                  <c:v>66716</c:v>
                </c:pt>
                <c:pt idx="14">
                  <c:v>80418</c:v>
                </c:pt>
              </c:numCache>
            </c:numRef>
          </c:val>
          <c:extLst>
            <c:ext xmlns:c16="http://schemas.microsoft.com/office/drawing/2014/chart" uri="{C3380CC4-5D6E-409C-BE32-E72D297353CC}">
              <c16:uniqueId val="{00000002-FD94-47D0-950B-5BEE9442A8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94-47D0-950B-5BEE9442A8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94-47D0-950B-5BEE9442A8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2158</c:v>
                </c:pt>
                <c:pt idx="3">
                  <c:v>1922</c:v>
                </c:pt>
                <c:pt idx="6">
                  <c:v>1925</c:v>
                </c:pt>
                <c:pt idx="9">
                  <c:v>2361</c:v>
                </c:pt>
                <c:pt idx="12">
                  <c:v>2097</c:v>
                </c:pt>
              </c:numCache>
            </c:numRef>
          </c:val>
          <c:extLst>
            <c:ext xmlns:c16="http://schemas.microsoft.com/office/drawing/2014/chart" uri="{C3380CC4-5D6E-409C-BE32-E72D297353CC}">
              <c16:uniqueId val="{00000005-FD94-47D0-950B-5BEE9442A8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69984</c:v>
                </c:pt>
                <c:pt idx="3">
                  <c:v>62331</c:v>
                </c:pt>
                <c:pt idx="6">
                  <c:v>60468</c:v>
                </c:pt>
                <c:pt idx="9">
                  <c:v>57094</c:v>
                </c:pt>
                <c:pt idx="12">
                  <c:v>55328</c:v>
                </c:pt>
              </c:numCache>
            </c:numRef>
          </c:val>
          <c:extLst>
            <c:ext xmlns:c16="http://schemas.microsoft.com/office/drawing/2014/chart" uri="{C3380CC4-5D6E-409C-BE32-E72D297353CC}">
              <c16:uniqueId val="{00000006-FD94-47D0-950B-5BEE9442A8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700</c:v>
                </c:pt>
                <c:pt idx="3">
                  <c:v>669</c:v>
                </c:pt>
                <c:pt idx="6">
                  <c:v>624</c:v>
                </c:pt>
                <c:pt idx="9">
                  <c:v>542</c:v>
                </c:pt>
                <c:pt idx="12">
                  <c:v>509</c:v>
                </c:pt>
              </c:numCache>
            </c:numRef>
          </c:val>
          <c:extLst>
            <c:ext xmlns:c16="http://schemas.microsoft.com/office/drawing/2014/chart" uri="{C3380CC4-5D6E-409C-BE32-E72D297353CC}">
              <c16:uniqueId val="{00000007-FD94-47D0-950B-5BEE9442A8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70206</c:v>
                </c:pt>
                <c:pt idx="3">
                  <c:v>67787</c:v>
                </c:pt>
                <c:pt idx="6">
                  <c:v>66178</c:v>
                </c:pt>
                <c:pt idx="9">
                  <c:v>62544</c:v>
                </c:pt>
                <c:pt idx="12">
                  <c:v>60408</c:v>
                </c:pt>
              </c:numCache>
            </c:numRef>
          </c:val>
          <c:extLst>
            <c:ext xmlns:c16="http://schemas.microsoft.com/office/drawing/2014/chart" uri="{C3380CC4-5D6E-409C-BE32-E72D297353CC}">
              <c16:uniqueId val="{00000008-FD94-47D0-950B-5BEE9442A8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5733</c:v>
                </c:pt>
                <c:pt idx="3">
                  <c:v>5790</c:v>
                </c:pt>
                <c:pt idx="6">
                  <c:v>4808</c:v>
                </c:pt>
                <c:pt idx="9">
                  <c:v>3881</c:v>
                </c:pt>
                <c:pt idx="12">
                  <c:v>3135</c:v>
                </c:pt>
              </c:numCache>
            </c:numRef>
          </c:val>
          <c:extLst>
            <c:ext xmlns:c16="http://schemas.microsoft.com/office/drawing/2014/chart" uri="{C3380CC4-5D6E-409C-BE32-E72D297353CC}">
              <c16:uniqueId val="{00000009-FD94-47D0-950B-5BEE9442A8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465977</c:v>
                </c:pt>
                <c:pt idx="3">
                  <c:v>470595</c:v>
                </c:pt>
                <c:pt idx="6">
                  <c:v>477105</c:v>
                </c:pt>
                <c:pt idx="9">
                  <c:v>486394</c:v>
                </c:pt>
                <c:pt idx="12">
                  <c:v>491389</c:v>
                </c:pt>
              </c:numCache>
            </c:numRef>
          </c:val>
          <c:extLst>
            <c:ext xmlns:c16="http://schemas.microsoft.com/office/drawing/2014/chart" uri="{C3380CC4-5D6E-409C-BE32-E72D297353CC}">
              <c16:uniqueId val="{0000000A-FD94-47D0-950B-5BEE9442A80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92446</c:v>
                </c:pt>
                <c:pt idx="2">
                  <c:v>#N/A</c:v>
                </c:pt>
                <c:pt idx="3">
                  <c:v>#N/A</c:v>
                </c:pt>
                <c:pt idx="4">
                  <c:v>80157</c:v>
                </c:pt>
                <c:pt idx="5">
                  <c:v>#N/A</c:v>
                </c:pt>
                <c:pt idx="6">
                  <c:v>#N/A</c:v>
                </c:pt>
                <c:pt idx="7">
                  <c:v>80449</c:v>
                </c:pt>
                <c:pt idx="8">
                  <c:v>#N/A</c:v>
                </c:pt>
                <c:pt idx="9">
                  <c:v>#N/A</c:v>
                </c:pt>
                <c:pt idx="10">
                  <c:v>81944</c:v>
                </c:pt>
                <c:pt idx="11">
                  <c:v>#N/A</c:v>
                </c:pt>
                <c:pt idx="12">
                  <c:v>#N/A</c:v>
                </c:pt>
                <c:pt idx="13">
                  <c:v>65759</c:v>
                </c:pt>
                <c:pt idx="14">
                  <c:v>#N/A</c:v>
                </c:pt>
              </c:numCache>
            </c:numRef>
          </c:val>
          <c:smooth val="0"/>
          <c:extLst>
            <c:ext xmlns:c16="http://schemas.microsoft.com/office/drawing/2014/chart" uri="{C3380CC4-5D6E-409C-BE32-E72D297353CC}">
              <c16:uniqueId val="{0000000B-FD94-47D0-950B-5BEE9442A80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689,079
678,470
1,411.83
363,053,431
353,330,636
6,591,676
199,938,663
442,132,890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分母となる基準財政需要額のうち、生活保護費をはじめとする社会保障経費が少ないことなどにより、類似団体平均を上回っている。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３年度は、分子となる法人市民税法人税割などの基準財政収入額が減少したことに加え、分母となる臨時財政対策債償還基金費（令和３年度限り）や高齢者保健福祉費などの基準財政需要額が増加したことで、２年度から微減して推移している。（単年度財政力指数：元年度</a:t>
          </a:r>
          <a:r>
            <a:rPr kumimoji="1" lang="en-US" altLang="ja-JP" sz="1100">
              <a:latin typeface="ＭＳ Ｐゴシック" panose="020B0600070205080204" pitchFamily="50" charset="-128"/>
              <a:ea typeface="ＭＳ Ｐゴシック" panose="020B0600070205080204" pitchFamily="50" charset="-128"/>
            </a:rPr>
            <a:t>0.884</a:t>
          </a:r>
          <a:r>
            <a:rPr kumimoji="1" lang="ja-JP" altLang="en-US" sz="1100">
              <a:latin typeface="ＭＳ Ｐゴシック" panose="020B0600070205080204" pitchFamily="50" charset="-128"/>
              <a:ea typeface="ＭＳ Ｐゴシック" panose="020B0600070205080204" pitchFamily="50" charset="-128"/>
            </a:rPr>
            <a:t>、２年度</a:t>
          </a:r>
          <a:r>
            <a:rPr kumimoji="1" lang="en-US" altLang="ja-JP" sz="1100">
              <a:latin typeface="ＭＳ Ｐゴシック" panose="020B0600070205080204" pitchFamily="50" charset="-128"/>
              <a:ea typeface="ＭＳ Ｐゴシック" panose="020B0600070205080204" pitchFamily="50" charset="-128"/>
            </a:rPr>
            <a:t>0.886</a:t>
          </a:r>
          <a:r>
            <a:rPr kumimoji="1" lang="ja-JP" altLang="en-US" sz="1100">
              <a:latin typeface="ＭＳ Ｐゴシック" panose="020B0600070205080204" pitchFamily="50" charset="-128"/>
              <a:ea typeface="ＭＳ Ｐゴシック" panose="020B0600070205080204" pitchFamily="50" charset="-128"/>
            </a:rPr>
            <a:t>、３年度</a:t>
          </a:r>
          <a:r>
            <a:rPr kumimoji="1" lang="en-US" altLang="ja-JP" sz="1100">
              <a:latin typeface="ＭＳ Ｐゴシック" panose="020B0600070205080204" pitchFamily="50" charset="-128"/>
              <a:ea typeface="ＭＳ Ｐゴシック" panose="020B0600070205080204" pitchFamily="50" charset="-128"/>
            </a:rPr>
            <a:t>0.829</a:t>
          </a:r>
          <a:r>
            <a:rPr kumimoji="1" lang="ja-JP" altLang="en-US"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　引き続き課税客体の適正な把握に努め、安定的な財政基盤の維持に努めていく。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39</xdr:row>
      <xdr:rowOff>16933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230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107950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67733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textlink="">
      <xdr:nvSpPr>
        <xdr:cNvPr id="88" name="楕円 87">
          <a:extLst>
            <a:ext uri="{FF2B5EF4-FFF2-40B4-BE49-F238E27FC236}">
              <a16:creationId xmlns:a16="http://schemas.microsoft.com/office/drawing/2014/main" id="{00000000-0008-0000-0300-000058000000}"/>
            </a:ext>
          </a:extLst>
        </xdr:cNvPr>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textlink="">
      <xdr:nvSpPr>
        <xdr:cNvPr id="90" name="楕円 89">
          <a:extLst>
            <a:ext uri="{FF2B5EF4-FFF2-40B4-BE49-F238E27FC236}">
              <a16:creationId xmlns:a16="http://schemas.microsoft.com/office/drawing/2014/main" id="{00000000-0008-0000-0300-00005A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textlink="">
      <xdr:nvSpPr>
        <xdr:cNvPr id="92" name="楕円 91">
          <a:extLst>
            <a:ext uri="{FF2B5EF4-FFF2-40B4-BE49-F238E27FC236}">
              <a16:creationId xmlns:a16="http://schemas.microsoft.com/office/drawing/2014/main" id="{00000000-0008-0000-0300-00005C000000}"/>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textlink="">
      <xdr:nvSpPr>
        <xdr:cNvPr id="94" name="楕円 93">
          <a:extLst>
            <a:ext uri="{FF2B5EF4-FFF2-40B4-BE49-F238E27FC236}">
              <a16:creationId xmlns:a16="http://schemas.microsoft.com/office/drawing/2014/main" id="{00000000-0008-0000-0300-00005E000000}"/>
            </a:ext>
          </a:extLst>
        </xdr:cNvPr>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148167</xdr:rowOff>
    </xdr:from>
    <xdr:to>
      <xdr:col>7</xdr:col>
      <xdr:colOff>31750</xdr:colOff>
      <xdr:row>38</xdr:row>
      <xdr:rowOff>78316</xdr:rowOff>
    </xdr:to>
    <xdr:sp textlink="">
      <xdr:nvSpPr>
        <xdr:cNvPr id="96" name="楕円 95">
          <a:extLst>
            <a:ext uri="{FF2B5EF4-FFF2-40B4-BE49-F238E27FC236}">
              <a16:creationId xmlns:a16="http://schemas.microsoft.com/office/drawing/2014/main" id="{00000000-0008-0000-0300-000060000000}"/>
            </a:ext>
          </a:extLst>
        </xdr:cNvPr>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88494</xdr:rowOff>
    </xdr:from>
    <xdr:ext cx="762000" cy="259045"/>
    <xdr:sp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生活保護費をはじめとする社会保障経費にかかる扶助費が少ないことなどにより類似団体平均を下回っている。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２年度は地方消費税交付金や法人事業税交付金などの経常一般財源の増加や、退職手当など経常的な経費が減少したことにより、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ポイントの減となった。３年度は公債費などの減少や、地方交付税及び地方消費税交付金の増加などにより、</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扶助費など社会保障関係経費は今後も増加が見込まれるため、行財政改革やアセットマネジメントの取組などを推進し、事務事業に要する経常的経費の抑制に努めていく。</a:t>
          </a:r>
        </a:p>
      </xdr:txBody>
    </xdr:sp>
    <xdr:clientData/>
  </xdr:twoCellAnchor>
  <xdr:oneCellAnchor>
    <xdr:from>
      <xdr:col>3</xdr:col>
      <xdr:colOff>95250</xdr:colOff>
      <xdr:row>54</xdr:row>
      <xdr:rowOff>139700</xdr:rowOff>
    </xdr:from>
    <xdr:ext cx="298543" cy="225703"/>
    <xdr:sp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164193</xdr:rowOff>
    </xdr:from>
    <xdr:to>
      <xdr:col>23</xdr:col>
      <xdr:colOff>133350</xdr:colOff>
      <xdr:row>65</xdr:row>
      <xdr:rowOff>6955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22643"/>
          <a:ext cx="838200" cy="5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6955</xdr:rowOff>
    </xdr:from>
    <xdr:to>
      <xdr:col>19</xdr:col>
      <xdr:colOff>133350</xdr:colOff>
      <xdr:row>65</xdr:row>
      <xdr:rowOff>18445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15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9875</xdr:rowOff>
    </xdr:from>
    <xdr:ext cx="736600" cy="259045"/>
    <xdr:sp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49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120045</xdr:rowOff>
    </xdr:from>
    <xdr:to>
      <xdr:col>15</xdr:col>
      <xdr:colOff>82550</xdr:colOff>
      <xdr:row>65</xdr:row>
      <xdr:rowOff>18445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213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120045</xdr:rowOff>
    </xdr:from>
    <xdr:to>
      <xdr:col>11</xdr:col>
      <xdr:colOff>31750</xdr:colOff>
      <xdr:row>64</xdr:row>
      <xdr:rowOff>109462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92139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112382</xdr:rowOff>
    </xdr:from>
    <xdr:ext cx="762000" cy="259045"/>
    <xdr:sp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4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135362</xdr:rowOff>
    </xdr:from>
    <xdr:ext cx="762000" cy="259045"/>
    <xdr:sp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113393</xdr:rowOff>
    </xdr:from>
    <xdr:to>
      <xdr:col>23</xdr:col>
      <xdr:colOff>184150</xdr:colOff>
      <xdr:row>62</xdr:row>
      <xdr:rowOff>43543</xdr:rowOff>
    </xdr:to>
    <xdr:sp textlink="">
      <xdr:nvSpPr>
        <xdr:cNvPr id="153" name="楕円 152">
          <a:extLst>
            <a:ext uri="{FF2B5EF4-FFF2-40B4-BE49-F238E27FC236}">
              <a16:creationId xmlns:a16="http://schemas.microsoft.com/office/drawing/2014/main" id="{00000000-0008-0000-0300-000099000000}"/>
            </a:ext>
          </a:extLst>
        </xdr:cNvPr>
        <xdr:cNvSpPr/>
      </xdr:nvSpPr>
      <xdr:spPr>
        <a:xfrm>
          <a:off x="4902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129920</xdr:rowOff>
    </xdr:from>
    <xdr:ext cx="762000" cy="259045"/>
    <xdr:sp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127605</xdr:rowOff>
    </xdr:from>
    <xdr:to>
      <xdr:col>19</xdr:col>
      <xdr:colOff>184150</xdr:colOff>
      <xdr:row>65</xdr:row>
      <xdr:rowOff>57755</xdr:rowOff>
    </xdr:to>
    <xdr:sp textlink="">
      <xdr:nvSpPr>
        <xdr:cNvPr id="155" name="楕円 154">
          <a:extLst>
            <a:ext uri="{FF2B5EF4-FFF2-40B4-BE49-F238E27FC236}">
              <a16:creationId xmlns:a16="http://schemas.microsoft.com/office/drawing/2014/main" id="{00000000-0008-0000-0300-00009B000000}"/>
            </a:ext>
          </a:extLst>
        </xdr:cNvPr>
        <xdr:cNvSpPr/>
      </xdr:nvSpPr>
      <xdr:spPr>
        <a:xfrm>
          <a:off x="4064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67932</xdr:rowOff>
    </xdr:from>
    <xdr:ext cx="736600" cy="259045"/>
    <xdr:sp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6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139095</xdr:rowOff>
    </xdr:from>
    <xdr:to>
      <xdr:col>15</xdr:col>
      <xdr:colOff>133350</xdr:colOff>
      <xdr:row>65</xdr:row>
      <xdr:rowOff>69245</xdr:rowOff>
    </xdr:to>
    <xdr:sp textlink="">
      <xdr:nvSpPr>
        <xdr:cNvPr id="157" name="楕円 156">
          <a:extLst>
            <a:ext uri="{FF2B5EF4-FFF2-40B4-BE49-F238E27FC236}">
              <a16:creationId xmlns:a16="http://schemas.microsoft.com/office/drawing/2014/main" id="{00000000-0008-0000-0300-00009D000000}"/>
            </a:ext>
          </a:extLst>
        </xdr:cNvPr>
        <xdr:cNvSpPr/>
      </xdr:nvSpPr>
      <xdr:spPr>
        <a:xfrm>
          <a:off x="3175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79422</xdr:rowOff>
    </xdr:from>
    <xdr:ext cx="762000" cy="259045"/>
    <xdr:sp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8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69245</xdr:rowOff>
    </xdr:from>
    <xdr:to>
      <xdr:col>11</xdr:col>
      <xdr:colOff>82550</xdr:colOff>
      <xdr:row>63</xdr:row>
      <xdr:rowOff>170845</xdr:rowOff>
    </xdr:to>
    <xdr:sp textlink="">
      <xdr:nvSpPr>
        <xdr:cNvPr id="159" name="楕円 158">
          <a:extLst>
            <a:ext uri="{FF2B5EF4-FFF2-40B4-BE49-F238E27FC236}">
              <a16:creationId xmlns:a16="http://schemas.microsoft.com/office/drawing/2014/main" id="{00000000-0008-0000-0300-00009F000000}"/>
            </a:ext>
          </a:extLst>
        </xdr:cNvPr>
        <xdr:cNvSpPr/>
      </xdr:nvSpPr>
      <xdr:spPr>
        <a:xfrm>
          <a:off x="2286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9572</xdr:rowOff>
    </xdr:from>
    <xdr:ext cx="762000" cy="259045"/>
    <xdr:sp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58662</xdr:rowOff>
    </xdr:from>
    <xdr:to>
      <xdr:col>7</xdr:col>
      <xdr:colOff>31750</xdr:colOff>
      <xdr:row>64</xdr:row>
      <xdr:rowOff>160262</xdr:rowOff>
    </xdr:to>
    <xdr:sp textlink="">
      <xdr:nvSpPr>
        <xdr:cNvPr id="161" name="楕円 160">
          <a:extLst>
            <a:ext uri="{FF2B5EF4-FFF2-40B4-BE49-F238E27FC236}">
              <a16:creationId xmlns:a16="http://schemas.microsoft.com/office/drawing/2014/main" id="{00000000-0008-0000-0300-0000A1000000}"/>
            </a:ext>
          </a:extLst>
        </xdr:cNvPr>
        <xdr:cNvSpPr/>
      </xdr:nvSpPr>
      <xdr:spPr>
        <a:xfrm>
          <a:off x="1397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170439</xdr:rowOff>
    </xdr:from>
    <xdr:ext cx="762000" cy="259045"/>
    <xdr:sp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0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２年度は小学校教育機器設置に係る物件費の増や会計年度任用職員制度移行による人件費の増などにより前年度と比べ決算額は増加したが、退職手当の減などにより、類似団体平均を下回った。３年度は、新型コロナウイルスワクチン接種事業の実施などにより前年度と比べ決算額は増加し、類似団体平均と概ね同等となった。</a:t>
          </a:r>
        </a:p>
        <a:p>
          <a:r>
            <a:rPr kumimoji="1" lang="ja-JP" altLang="en-US" sz="1100">
              <a:latin typeface="ＭＳ Ｐゴシック" panose="020B0600070205080204" pitchFamily="50" charset="-128"/>
              <a:ea typeface="ＭＳ Ｐゴシック" panose="020B0600070205080204" pitchFamily="50" charset="-128"/>
            </a:rPr>
            <a:t>　引き続き、行財政改革推進大綱実施計画による事務事業の見直し・統廃合、民間活力の活用、適正な定員管理等により経費の削減に努めていく。</a:t>
          </a:r>
        </a:p>
      </xdr:txBody>
    </xdr:sp>
    <xdr:clientData/>
  </xdr:twoCellAnchor>
  <xdr:oneCellAnchor>
    <xdr:from>
      <xdr:col>3</xdr:col>
      <xdr:colOff>95250</xdr:colOff>
      <xdr:row>77</xdr:row>
      <xdr:rowOff>6350</xdr:rowOff>
    </xdr:from>
    <xdr:ext cx="349839" cy="225703"/>
    <xdr:sp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6198</xdr:rowOff>
    </xdr:from>
    <xdr:to>
      <xdr:col>23</xdr:col>
      <xdr:colOff>133350</xdr:colOff>
      <xdr:row>89</xdr:row>
      <xdr:rowOff>149789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93648"/>
          <a:ext cx="0" cy="1515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121866</xdr:rowOff>
    </xdr:from>
    <xdr:ext cx="762000" cy="259045"/>
    <xdr:sp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149789</xdr:rowOff>
    </xdr:from>
    <xdr:to>
      <xdr:col>24</xdr:col>
      <xdr:colOff>12700</xdr:colOff>
      <xdr:row>89</xdr:row>
      <xdr:rowOff>149789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92575</xdr:rowOff>
    </xdr:from>
    <xdr:ext cx="762000" cy="259045"/>
    <xdr:sp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6198</xdr:rowOff>
    </xdr:from>
    <xdr:to>
      <xdr:col>24</xdr:col>
      <xdr:colOff>12700</xdr:colOff>
      <xdr:row>81</xdr:row>
      <xdr:rowOff>6198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9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164421</xdr:rowOff>
    </xdr:from>
    <xdr:to>
      <xdr:col>23</xdr:col>
      <xdr:colOff>133350</xdr:colOff>
      <xdr:row>84</xdr:row>
      <xdr:rowOff>144357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51871"/>
          <a:ext cx="838200" cy="49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105362</xdr:rowOff>
    </xdr:from>
    <xdr:ext cx="762000" cy="259045"/>
    <xdr:sp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3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88835</xdr:rowOff>
    </xdr:from>
    <xdr:to>
      <xdr:col>23</xdr:col>
      <xdr:colOff>184150</xdr:colOff>
      <xdr:row>85</xdr:row>
      <xdr:rowOff>18985</xdr:rowOff>
    </xdr:to>
    <xdr:sp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3646</xdr:rowOff>
    </xdr:from>
    <xdr:to>
      <xdr:col>19</xdr:col>
      <xdr:colOff>133350</xdr:colOff>
      <xdr:row>81</xdr:row>
      <xdr:rowOff>164421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891096"/>
          <a:ext cx="889000" cy="16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160813</xdr:rowOff>
    </xdr:from>
    <xdr:to>
      <xdr:col>19</xdr:col>
      <xdr:colOff>184150</xdr:colOff>
      <xdr:row>82</xdr:row>
      <xdr:rowOff>90963</xdr:rowOff>
    </xdr:to>
    <xdr:sp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04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75740</xdr:rowOff>
    </xdr:from>
    <xdr:ext cx="736600" cy="259045"/>
    <xdr:sp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3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115667</xdr:rowOff>
    </xdr:from>
    <xdr:to>
      <xdr:col>15</xdr:col>
      <xdr:colOff>82550</xdr:colOff>
      <xdr:row>81</xdr:row>
      <xdr:rowOff>3646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831667"/>
          <a:ext cx="889000" cy="5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79035</xdr:rowOff>
    </xdr:from>
    <xdr:to>
      <xdr:col>15</xdr:col>
      <xdr:colOff>133350</xdr:colOff>
      <xdr:row>81</xdr:row>
      <xdr:rowOff>9185</xdr:rowOff>
    </xdr:to>
    <xdr:sp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7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19362</xdr:rowOff>
    </xdr:from>
    <xdr:ext cx="762000" cy="259045"/>
    <xdr:sp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56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70234</xdr:rowOff>
    </xdr:from>
    <xdr:to>
      <xdr:col>11</xdr:col>
      <xdr:colOff>31750</xdr:colOff>
      <xdr:row>80</xdr:row>
      <xdr:rowOff>115667</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786234"/>
          <a:ext cx="889000" cy="4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648</xdr:rowOff>
    </xdr:from>
    <xdr:to>
      <xdr:col>11</xdr:col>
      <xdr:colOff>82550</xdr:colOff>
      <xdr:row>80</xdr:row>
      <xdr:rowOff>102248</xdr:rowOff>
    </xdr:to>
    <xdr:sp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71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112425</xdr:rowOff>
    </xdr:from>
    <xdr:ext cx="762000" cy="259045"/>
    <xdr:sp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4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170718</xdr:rowOff>
    </xdr:from>
    <xdr:to>
      <xdr:col>7</xdr:col>
      <xdr:colOff>31750</xdr:colOff>
      <xdr:row>80</xdr:row>
      <xdr:rowOff>100868</xdr:rowOff>
    </xdr:to>
    <xdr:sp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71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111045</xdr:rowOff>
    </xdr:from>
    <xdr:ext cx="762000" cy="259045"/>
    <xdr:sp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48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93557</xdr:rowOff>
    </xdr:from>
    <xdr:to>
      <xdr:col>23</xdr:col>
      <xdr:colOff>184150</xdr:colOff>
      <xdr:row>85</xdr:row>
      <xdr:rowOff>23707</xdr:rowOff>
    </xdr:to>
    <xdr:sp textlink="">
      <xdr:nvSpPr>
        <xdr:cNvPr id="218" name="楕円 217">
          <a:extLst>
            <a:ext uri="{FF2B5EF4-FFF2-40B4-BE49-F238E27FC236}">
              <a16:creationId xmlns:a16="http://schemas.microsoft.com/office/drawing/2014/main" id="{00000000-0008-0000-0300-0000DA000000}"/>
            </a:ext>
          </a:extLst>
        </xdr:cNvPr>
        <xdr:cNvSpPr/>
      </xdr:nvSpPr>
      <xdr:spPr>
        <a:xfrm>
          <a:off x="4902200" y="144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65634</xdr:rowOff>
    </xdr:from>
    <xdr:ext cx="762000" cy="259045"/>
    <xdr:sp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4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113621</xdr:rowOff>
    </xdr:from>
    <xdr:to>
      <xdr:col>19</xdr:col>
      <xdr:colOff>184150</xdr:colOff>
      <xdr:row>82</xdr:row>
      <xdr:rowOff>43771</xdr:rowOff>
    </xdr:to>
    <xdr:sp textlink="">
      <xdr:nvSpPr>
        <xdr:cNvPr id="220" name="楕円 219">
          <a:extLst>
            <a:ext uri="{FF2B5EF4-FFF2-40B4-BE49-F238E27FC236}">
              <a16:creationId xmlns:a16="http://schemas.microsoft.com/office/drawing/2014/main" id="{00000000-0008-0000-0300-0000DC000000}"/>
            </a:ext>
          </a:extLst>
        </xdr:cNvPr>
        <xdr:cNvSpPr/>
      </xdr:nvSpPr>
      <xdr:spPr>
        <a:xfrm>
          <a:off x="4064000" y="140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53948</xdr:rowOff>
    </xdr:from>
    <xdr:ext cx="736600" cy="259045"/>
    <xdr:sp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76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124296</xdr:rowOff>
    </xdr:from>
    <xdr:to>
      <xdr:col>15</xdr:col>
      <xdr:colOff>133350</xdr:colOff>
      <xdr:row>81</xdr:row>
      <xdr:rowOff>54446</xdr:rowOff>
    </xdr:to>
    <xdr:sp textlink="">
      <xdr:nvSpPr>
        <xdr:cNvPr id="222" name="楕円 221">
          <a:extLst>
            <a:ext uri="{FF2B5EF4-FFF2-40B4-BE49-F238E27FC236}">
              <a16:creationId xmlns:a16="http://schemas.microsoft.com/office/drawing/2014/main" id="{00000000-0008-0000-0300-0000DE000000}"/>
            </a:ext>
          </a:extLst>
        </xdr:cNvPr>
        <xdr:cNvSpPr/>
      </xdr:nvSpPr>
      <xdr:spPr>
        <a:xfrm>
          <a:off x="3175000" y="138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39223</xdr:rowOff>
    </xdr:from>
    <xdr:ext cx="762000" cy="259045"/>
    <xdr:sp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92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64867</xdr:rowOff>
    </xdr:from>
    <xdr:to>
      <xdr:col>11</xdr:col>
      <xdr:colOff>82550</xdr:colOff>
      <xdr:row>80</xdr:row>
      <xdr:rowOff>166467</xdr:rowOff>
    </xdr:to>
    <xdr:sp textlink="">
      <xdr:nvSpPr>
        <xdr:cNvPr id="224" name="楕円 223">
          <a:extLst>
            <a:ext uri="{FF2B5EF4-FFF2-40B4-BE49-F238E27FC236}">
              <a16:creationId xmlns:a16="http://schemas.microsoft.com/office/drawing/2014/main" id="{00000000-0008-0000-0300-0000E0000000}"/>
            </a:ext>
          </a:extLst>
        </xdr:cNvPr>
        <xdr:cNvSpPr/>
      </xdr:nvSpPr>
      <xdr:spPr>
        <a:xfrm>
          <a:off x="2286000" y="137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151244</xdr:rowOff>
    </xdr:from>
    <xdr:ext cx="762000" cy="259045"/>
    <xdr:sp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86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19434</xdr:rowOff>
    </xdr:from>
    <xdr:to>
      <xdr:col>7</xdr:col>
      <xdr:colOff>31750</xdr:colOff>
      <xdr:row>80</xdr:row>
      <xdr:rowOff>121034</xdr:rowOff>
    </xdr:to>
    <xdr:sp textlink="">
      <xdr:nvSpPr>
        <xdr:cNvPr id="226" name="楕円 225">
          <a:extLst>
            <a:ext uri="{FF2B5EF4-FFF2-40B4-BE49-F238E27FC236}">
              <a16:creationId xmlns:a16="http://schemas.microsoft.com/office/drawing/2014/main" id="{00000000-0008-0000-0300-0000E2000000}"/>
            </a:ext>
          </a:extLst>
        </xdr:cNvPr>
        <xdr:cNvSpPr/>
      </xdr:nvSpPr>
      <xdr:spPr>
        <a:xfrm>
          <a:off x="1397000" y="137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105811</xdr:rowOff>
    </xdr:from>
    <xdr:ext cx="762000" cy="259045"/>
    <xdr:sp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82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令和３年４月１日現在は、</a:t>
          </a:r>
          <a:r>
            <a:rPr kumimoji="1" lang="en-US" altLang="ja-JP" sz="1100">
              <a:latin typeface="ＭＳ Ｐゴシック" panose="020B0600070205080204" pitchFamily="50" charset="-128"/>
              <a:ea typeface="ＭＳ Ｐゴシック" panose="020B0600070205080204" pitchFamily="50" charset="-128"/>
            </a:rPr>
            <a:t>102.3</a:t>
          </a:r>
          <a:r>
            <a:rPr kumimoji="1" lang="ja-JP" altLang="en-US" sz="1100">
              <a:latin typeface="ＭＳ Ｐゴシック" panose="020B0600070205080204" pitchFamily="50" charset="-128"/>
              <a:ea typeface="ＭＳ Ｐゴシック" panose="020B0600070205080204" pitchFamily="50" charset="-128"/>
            </a:rPr>
            <a:t>で前年度に引き続き</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政令指定都市中２番目に高い値となった。これは、給与制度の総合的見直しにおける給料表の引下げに加え、昇格時号給対応表の独自見直しを実施しているものの、本市が独自給料表を採用していることが、主な要因と考えられる。　　　</a:t>
          </a:r>
        </a:p>
        <a:p>
          <a:r>
            <a:rPr kumimoji="1" lang="ja-JP" altLang="en-US" sz="1100">
              <a:latin typeface="ＭＳ Ｐゴシック" panose="020B0600070205080204" pitchFamily="50" charset="-128"/>
              <a:ea typeface="ＭＳ Ｐゴシック" panose="020B0600070205080204" pitchFamily="50" charset="-128"/>
            </a:rPr>
            <a:t>　一方で、平均給料月額は、給与の総合的見直しを実施した結果、国とほぼ同水準まで引き下がり、諸手当を含めた平均給与月額では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政令都市中</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位と平均を下回る水準となっている。</a:t>
          </a:r>
        </a:p>
        <a:p>
          <a:r>
            <a:rPr kumimoji="1" lang="ja-JP" altLang="en-US" sz="1100">
              <a:latin typeface="ＭＳ Ｐゴシック" panose="020B0600070205080204" pitchFamily="50" charset="-128"/>
              <a:ea typeface="ＭＳ Ｐゴシック" panose="020B0600070205080204" pitchFamily="50" charset="-128"/>
            </a:rPr>
            <a:t>　今後も、人事委員会勧告に基づく給与改定を行うことで地域民間給与との均衡を図りつつ、引き続き給与の適正化に努めていく。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20109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41425"/>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163636</xdr:rowOff>
    </xdr:from>
    <xdr:ext cx="762000" cy="259045"/>
    <xdr:sp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07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20109</xdr:rowOff>
    </xdr:from>
    <xdr:to>
      <xdr:col>81</xdr:col>
      <xdr:colOff>133350</xdr:colOff>
      <xdr:row>88</xdr:row>
      <xdr:rowOff>20109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1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151341</xdr:rowOff>
    </xdr:from>
    <xdr:to>
      <xdr:col>81</xdr:col>
      <xdr:colOff>44450</xdr:colOff>
      <xdr:row>87</xdr:row>
      <xdr:rowOff>151341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674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151341</xdr:rowOff>
    </xdr:from>
    <xdr:to>
      <xdr:col>77</xdr:col>
      <xdr:colOff>44450</xdr:colOff>
      <xdr:row>88</xdr:row>
      <xdr:rowOff>20109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674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20109</xdr:rowOff>
    </xdr:from>
    <xdr:to>
      <xdr:col>72</xdr:col>
      <xdr:colOff>203200</xdr:colOff>
      <xdr:row>88</xdr:row>
      <xdr:rowOff>40216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077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120650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278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textlink="">
      <xdr:nvSpPr>
        <xdr:cNvPr id="280" name="楕円 279">
          <a:extLst>
            <a:ext uri="{FF2B5EF4-FFF2-40B4-BE49-F238E27FC236}">
              <a16:creationId xmlns:a16="http://schemas.microsoft.com/office/drawing/2014/main" id="{00000000-0008-0000-0300-000018010000}"/>
            </a:ext>
          </a:extLst>
        </xdr:cNvPr>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167868</xdr:rowOff>
    </xdr:from>
    <xdr:ext cx="762000" cy="259045"/>
    <xdr:sp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1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100541</xdr:rowOff>
    </xdr:from>
    <xdr:to>
      <xdr:col>77</xdr:col>
      <xdr:colOff>95250</xdr:colOff>
      <xdr:row>88</xdr:row>
      <xdr:rowOff>30691</xdr:rowOff>
    </xdr:to>
    <xdr:sp textlink="">
      <xdr:nvSpPr>
        <xdr:cNvPr id="282" name="楕円 281">
          <a:extLst>
            <a:ext uri="{FF2B5EF4-FFF2-40B4-BE49-F238E27FC236}">
              <a16:creationId xmlns:a16="http://schemas.microsoft.com/office/drawing/2014/main" id="{00000000-0008-0000-0300-00001A010000}"/>
            </a:ext>
          </a:extLst>
        </xdr:cNvPr>
        <xdr:cNvSpPr/>
      </xdr:nvSpPr>
      <xdr:spPr>
        <a:xfrm>
          <a:off x="16129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textlink="">
      <xdr:nvSpPr>
        <xdr:cNvPr id="284" name="楕円 283">
          <a:extLst>
            <a:ext uri="{FF2B5EF4-FFF2-40B4-BE49-F238E27FC236}">
              <a16:creationId xmlns:a16="http://schemas.microsoft.com/office/drawing/2014/main" id="{00000000-0008-0000-0300-00001C010000}"/>
            </a:ext>
          </a:extLst>
        </xdr:cNvPr>
        <xdr:cNvSpPr/>
      </xdr:nvSpPr>
      <xdr:spPr>
        <a:xfrm>
          <a:off x="15240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textlink="">
      <xdr:nvSpPr>
        <xdr:cNvPr id="286" name="楕円 285">
          <a:extLst>
            <a:ext uri="{FF2B5EF4-FFF2-40B4-BE49-F238E27FC236}">
              <a16:creationId xmlns:a16="http://schemas.microsoft.com/office/drawing/2014/main" id="{00000000-0008-0000-0300-00001E010000}"/>
            </a:ext>
          </a:extLst>
        </xdr:cNvPr>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textlink="">
      <xdr:nvSpPr>
        <xdr:cNvPr id="288" name="楕円 287">
          <a:extLst>
            <a:ext uri="{FF2B5EF4-FFF2-40B4-BE49-F238E27FC236}">
              <a16:creationId xmlns:a16="http://schemas.microsoft.com/office/drawing/2014/main" id="{00000000-0008-0000-0300-000020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令和元年５月に策定した「第２次静岡市職員適正配置計画」に基づき、職員の適正配置に取り組んでいる。</a:t>
          </a:r>
        </a:p>
        <a:p>
          <a:r>
            <a:rPr kumimoji="1" lang="ja-JP" altLang="en-US" sz="1100">
              <a:latin typeface="ＭＳ Ｐゴシック" panose="020B0600070205080204" pitchFamily="50" charset="-128"/>
              <a:ea typeface="ＭＳ Ｐゴシック" panose="020B0600070205080204" pitchFamily="50" charset="-128"/>
            </a:rPr>
            <a:t>　令３年４月１日現在の普通会計職員数は</a:t>
          </a:r>
          <a:r>
            <a:rPr kumimoji="1" lang="en-US" altLang="ja-JP" sz="1100">
              <a:latin typeface="ＭＳ Ｐゴシック" panose="020B0600070205080204" pitchFamily="50" charset="-128"/>
              <a:ea typeface="ＭＳ Ｐゴシック" panose="020B0600070205080204" pitchFamily="50" charset="-128"/>
            </a:rPr>
            <a:t>7,866</a:t>
          </a:r>
          <a:r>
            <a:rPr kumimoji="1" lang="ja-JP" altLang="en-US" sz="1100">
              <a:latin typeface="ＭＳ Ｐゴシック" panose="020B0600070205080204" pitchFamily="50" charset="-128"/>
              <a:ea typeface="ＭＳ Ｐゴシック" panose="020B0600070205080204" pitchFamily="50" charset="-128"/>
            </a:rPr>
            <a:t>人、人口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人当たりの職員数は</a:t>
          </a:r>
          <a:r>
            <a:rPr kumimoji="1" lang="en-US" altLang="ja-JP" sz="1100">
              <a:latin typeface="ＭＳ Ｐゴシック" panose="020B0600070205080204" pitchFamily="50" charset="-128"/>
              <a:ea typeface="ＭＳ Ｐゴシック" panose="020B0600070205080204" pitchFamily="50" charset="-128"/>
            </a:rPr>
            <a:t>11.42</a:t>
          </a:r>
          <a:r>
            <a:rPr kumimoji="1" lang="ja-JP" altLang="en-US" sz="1100">
              <a:latin typeface="ＭＳ Ｐゴシック" panose="020B0600070205080204" pitchFamily="50" charset="-128"/>
              <a:ea typeface="ＭＳ Ｐゴシック" panose="020B0600070205080204" pitchFamily="50" charset="-128"/>
            </a:rPr>
            <a:t>人で、類似団体内順位は中位に位置している。</a:t>
          </a:r>
        </a:p>
        <a:p>
          <a:r>
            <a:rPr kumimoji="1" lang="ja-JP" altLang="en-US" sz="1100">
              <a:latin typeface="ＭＳ Ｐゴシック" panose="020B0600070205080204" pitchFamily="50" charset="-128"/>
              <a:ea typeface="ＭＳ Ｐゴシック" panose="020B0600070205080204" pitchFamily="50" charset="-128"/>
            </a:rPr>
            <a:t>　なお、職員数が増加した主な要因は、小中学校の臨時的任用職員の任用の適正化によるものである。</a:t>
          </a:r>
        </a:p>
        <a:p>
          <a:r>
            <a:rPr kumimoji="1" lang="ja-JP" altLang="en-US" sz="1100">
              <a:latin typeface="ＭＳ Ｐゴシック" panose="020B0600070205080204" pitchFamily="50" charset="-128"/>
              <a:ea typeface="ＭＳ Ｐゴシック" panose="020B0600070205080204" pitchFamily="50" charset="-128"/>
            </a:rPr>
            <a:t>　今後も、引き続き、職員の適正配置を推進していく。</a:t>
          </a:r>
        </a:p>
      </xdr:txBody>
    </xdr:sp>
    <xdr:clientData/>
  </xdr:twoCellAnchor>
  <xdr:oneCellAnchor>
    <xdr:from>
      <xdr:col>61</xdr:col>
      <xdr:colOff>6350</xdr:colOff>
      <xdr:row>54</xdr:row>
      <xdr:rowOff>139700</xdr:rowOff>
    </xdr:from>
    <xdr:ext cx="349839" cy="225703"/>
    <xdr:sp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83058</xdr:rowOff>
    </xdr:from>
    <xdr:to>
      <xdr:col>81</xdr:col>
      <xdr:colOff>44450</xdr:colOff>
      <xdr:row>62</xdr:row>
      <xdr:rowOff>126492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129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39133</xdr:rowOff>
    </xdr:from>
    <xdr:ext cx="762000" cy="259045"/>
    <xdr:sp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46990</xdr:rowOff>
    </xdr:from>
    <xdr:to>
      <xdr:col>77</xdr:col>
      <xdr:colOff>44450</xdr:colOff>
      <xdr:row>62</xdr:row>
      <xdr:rowOff>83058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0544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119905</xdr:rowOff>
    </xdr:from>
    <xdr:ext cx="736600" cy="259045"/>
    <xdr:sp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27686</xdr:rowOff>
    </xdr:from>
    <xdr:to>
      <xdr:col>72</xdr:col>
      <xdr:colOff>203200</xdr:colOff>
      <xdr:row>61</xdr:row>
      <xdr:rowOff>46990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861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8382</xdr:rowOff>
    </xdr:from>
    <xdr:to>
      <xdr:col>68</xdr:col>
      <xdr:colOff>152400</xdr:colOff>
      <xdr:row>61</xdr:row>
      <xdr:rowOff>27686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668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30751</xdr:rowOff>
    </xdr:from>
    <xdr:ext cx="762000" cy="259045"/>
    <xdr:sp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21099</xdr:rowOff>
    </xdr:from>
    <xdr:ext cx="762000" cy="259045"/>
    <xdr:sp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75692</xdr:rowOff>
    </xdr:from>
    <xdr:to>
      <xdr:col>81</xdr:col>
      <xdr:colOff>95250</xdr:colOff>
      <xdr:row>63</xdr:row>
      <xdr:rowOff>5842</xdr:rowOff>
    </xdr:to>
    <xdr:sp textlink="">
      <xdr:nvSpPr>
        <xdr:cNvPr id="341" name="楕円 340">
          <a:extLst>
            <a:ext uri="{FF2B5EF4-FFF2-40B4-BE49-F238E27FC236}">
              <a16:creationId xmlns:a16="http://schemas.microsoft.com/office/drawing/2014/main" id="{00000000-0008-0000-0300-000055010000}"/>
            </a:ext>
          </a:extLst>
        </xdr:cNvPr>
        <xdr:cNvSpPr/>
      </xdr:nvSpPr>
      <xdr:spPr>
        <a:xfrm>
          <a:off x="16967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47769</xdr:rowOff>
    </xdr:from>
    <xdr:ext cx="762000" cy="259045"/>
    <xdr:sp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32258</xdr:rowOff>
    </xdr:from>
    <xdr:to>
      <xdr:col>77</xdr:col>
      <xdr:colOff>95250</xdr:colOff>
      <xdr:row>62</xdr:row>
      <xdr:rowOff>133858</xdr:rowOff>
    </xdr:to>
    <xdr:sp textlink="">
      <xdr:nvSpPr>
        <xdr:cNvPr id="343" name="楕円 342">
          <a:extLst>
            <a:ext uri="{FF2B5EF4-FFF2-40B4-BE49-F238E27FC236}">
              <a16:creationId xmlns:a16="http://schemas.microsoft.com/office/drawing/2014/main" id="{00000000-0008-0000-0300-000057010000}"/>
            </a:ext>
          </a:extLst>
        </xdr:cNvPr>
        <xdr:cNvSpPr/>
      </xdr:nvSpPr>
      <xdr:spPr>
        <a:xfrm>
          <a:off x="16129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textlink="">
      <xdr:nvSpPr>
        <xdr:cNvPr id="345" name="楕円 344">
          <a:extLst>
            <a:ext uri="{FF2B5EF4-FFF2-40B4-BE49-F238E27FC236}">
              <a16:creationId xmlns:a16="http://schemas.microsoft.com/office/drawing/2014/main" id="{00000000-0008-0000-0300-000059010000}"/>
            </a:ext>
          </a:extLst>
        </xdr:cNvPr>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148336</xdr:rowOff>
    </xdr:from>
    <xdr:to>
      <xdr:col>68</xdr:col>
      <xdr:colOff>203200</xdr:colOff>
      <xdr:row>61</xdr:row>
      <xdr:rowOff>78486</xdr:rowOff>
    </xdr:to>
    <xdr:sp textlink="">
      <xdr:nvSpPr>
        <xdr:cNvPr id="347" name="楕円 346">
          <a:extLst>
            <a:ext uri="{FF2B5EF4-FFF2-40B4-BE49-F238E27FC236}">
              <a16:creationId xmlns:a16="http://schemas.microsoft.com/office/drawing/2014/main" id="{00000000-0008-0000-0300-00005B010000}"/>
            </a:ext>
          </a:extLst>
        </xdr:cNvPr>
        <xdr:cNvSpPr/>
      </xdr:nvSpPr>
      <xdr:spPr>
        <a:xfrm>
          <a:off x="14351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63263</xdr:rowOff>
    </xdr:from>
    <xdr:ext cx="762000" cy="259045"/>
    <xdr:sp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129032</xdr:rowOff>
    </xdr:from>
    <xdr:to>
      <xdr:col>64</xdr:col>
      <xdr:colOff>152400</xdr:colOff>
      <xdr:row>61</xdr:row>
      <xdr:rowOff>59182</xdr:rowOff>
    </xdr:to>
    <xdr:sp textlink="">
      <xdr:nvSpPr>
        <xdr:cNvPr id="349" name="楕円 348">
          <a:extLst>
            <a:ext uri="{FF2B5EF4-FFF2-40B4-BE49-F238E27FC236}">
              <a16:creationId xmlns:a16="http://schemas.microsoft.com/office/drawing/2014/main" id="{00000000-0008-0000-0300-00005D010000}"/>
            </a:ext>
          </a:extLst>
        </xdr:cNvPr>
        <xdr:cNvSpPr/>
      </xdr:nvSpPr>
      <xdr:spPr>
        <a:xfrm>
          <a:off x="13462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43959</xdr:rowOff>
    </xdr:from>
    <xdr:ext cx="762000" cy="259045"/>
    <xdr:sp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年度と比べ、３年度は、分子となる一般会計等が負担する公債費が減少したことに加え、普通交付税、臨時財政対策債発行可能額等が増加し、分母となる財政規模が増加したことから、２年度と比べ</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ポイントの改善となった。</a:t>
          </a:r>
        </a:p>
        <a:p>
          <a:r>
            <a:rPr kumimoji="1" lang="ja-JP" altLang="en-US" sz="1100">
              <a:latin typeface="ＭＳ Ｐゴシック" panose="020B0600070205080204" pitchFamily="50" charset="-128"/>
              <a:ea typeface="ＭＳ Ｐゴシック" panose="020B0600070205080204" pitchFamily="50" charset="-128"/>
            </a:rPr>
            <a:t>　今後も、臨時財政対策債の発行による市債残高の累増に伴う元利償還金の増加が見込まれるため、市債残高の抑制や償還額の平準化を図り、計画的な財政運営に努めていく。</a:t>
          </a:r>
        </a:p>
      </xdr:txBody>
    </xdr:sp>
    <xdr:clientData/>
  </xdr:twoCellAnchor>
  <xdr:oneCellAnchor>
    <xdr:from>
      <xdr:col>61</xdr:col>
      <xdr:colOff>6350</xdr:colOff>
      <xdr:row>32</xdr:row>
      <xdr:rowOff>101600</xdr:rowOff>
    </xdr:from>
    <xdr:ext cx="298543" cy="225703"/>
    <xdr:sp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153811</xdr:rowOff>
    </xdr:from>
    <xdr:to>
      <xdr:col>81</xdr:col>
      <xdr:colOff>44450</xdr:colOff>
      <xdr:row>41</xdr:row>
      <xdr:rowOff>22578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0118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24288</xdr:rowOff>
    </xdr:from>
    <xdr:ext cx="762000" cy="259045"/>
    <xdr:sp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22578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49389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03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49389</xdr:rowOff>
    </xdr:from>
    <xdr:to>
      <xdr:col>68</xdr:col>
      <xdr:colOff>152400</xdr:colOff>
      <xdr:row>41</xdr:row>
      <xdr:rowOff>129822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788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87788</xdr:rowOff>
    </xdr:from>
    <xdr:ext cx="762000" cy="259045"/>
    <xdr:sp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103011</xdr:rowOff>
    </xdr:from>
    <xdr:to>
      <xdr:col>81</xdr:col>
      <xdr:colOff>95250</xdr:colOff>
      <xdr:row>41</xdr:row>
      <xdr:rowOff>33161</xdr:rowOff>
    </xdr:to>
    <xdr:sp textlink="">
      <xdr:nvSpPr>
        <xdr:cNvPr id="403" name="楕円 402">
          <a:extLst>
            <a:ext uri="{FF2B5EF4-FFF2-40B4-BE49-F238E27FC236}">
              <a16:creationId xmlns:a16="http://schemas.microsoft.com/office/drawing/2014/main" id="{00000000-0008-0000-0300-000093010000}"/>
            </a:ext>
          </a:extLst>
        </xdr:cNvPr>
        <xdr:cNvSpPr/>
      </xdr:nvSpPr>
      <xdr:spPr>
        <a:xfrm>
          <a:off x="16967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119538</xdr:rowOff>
    </xdr:from>
    <xdr:ext cx="762000" cy="259045"/>
    <xdr:sp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143228</xdr:rowOff>
    </xdr:from>
    <xdr:to>
      <xdr:col>77</xdr:col>
      <xdr:colOff>95250</xdr:colOff>
      <xdr:row>41</xdr:row>
      <xdr:rowOff>73378</xdr:rowOff>
    </xdr:to>
    <xdr:sp textlink="">
      <xdr:nvSpPr>
        <xdr:cNvPr id="405" name="楕円 404">
          <a:extLst>
            <a:ext uri="{FF2B5EF4-FFF2-40B4-BE49-F238E27FC236}">
              <a16:creationId xmlns:a16="http://schemas.microsoft.com/office/drawing/2014/main" id="{00000000-0008-0000-0300-000095010000}"/>
            </a:ext>
          </a:extLst>
        </xdr:cNvPr>
        <xdr:cNvSpPr/>
      </xdr:nvSpPr>
      <xdr:spPr>
        <a:xfrm>
          <a:off x="16129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129822</xdr:rowOff>
    </xdr:from>
    <xdr:to>
      <xdr:col>73</xdr:col>
      <xdr:colOff>44450</xdr:colOff>
      <xdr:row>41</xdr:row>
      <xdr:rowOff>59972</xdr:rowOff>
    </xdr:to>
    <xdr:sp textlink="">
      <xdr:nvSpPr>
        <xdr:cNvPr id="407" name="楕円 406">
          <a:extLst>
            <a:ext uri="{FF2B5EF4-FFF2-40B4-BE49-F238E27FC236}">
              <a16:creationId xmlns:a16="http://schemas.microsoft.com/office/drawing/2014/main" id="{00000000-0008-0000-0300-000097010000}"/>
            </a:ext>
          </a:extLst>
        </xdr:cNvPr>
        <xdr:cNvSpPr/>
      </xdr:nvSpPr>
      <xdr:spPr>
        <a:xfrm>
          <a:off x="15240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70149</xdr:rowOff>
    </xdr:from>
    <xdr:ext cx="762000" cy="259045"/>
    <xdr:sp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170039</xdr:rowOff>
    </xdr:from>
    <xdr:to>
      <xdr:col>68</xdr:col>
      <xdr:colOff>203200</xdr:colOff>
      <xdr:row>41</xdr:row>
      <xdr:rowOff>100189</xdr:rowOff>
    </xdr:to>
    <xdr:sp textlink="">
      <xdr:nvSpPr>
        <xdr:cNvPr id="409" name="楕円 408">
          <a:extLst>
            <a:ext uri="{FF2B5EF4-FFF2-40B4-BE49-F238E27FC236}">
              <a16:creationId xmlns:a16="http://schemas.microsoft.com/office/drawing/2014/main" id="{00000000-0008-0000-0300-000099010000}"/>
            </a:ext>
          </a:extLst>
        </xdr:cNvPr>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110366</xdr:rowOff>
    </xdr:from>
    <xdr:ext cx="762000" cy="259045"/>
    <xdr:sp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79022</xdr:rowOff>
    </xdr:from>
    <xdr:to>
      <xdr:col>64</xdr:col>
      <xdr:colOff>152400</xdr:colOff>
      <xdr:row>42</xdr:row>
      <xdr:rowOff>9172</xdr:rowOff>
    </xdr:to>
    <xdr:sp textlink="">
      <xdr:nvSpPr>
        <xdr:cNvPr id="411" name="楕円 410">
          <a:extLst>
            <a:ext uri="{FF2B5EF4-FFF2-40B4-BE49-F238E27FC236}">
              <a16:creationId xmlns:a16="http://schemas.microsoft.com/office/drawing/2014/main" id="{00000000-0008-0000-0300-00009B010000}"/>
            </a:ext>
          </a:extLst>
        </xdr:cNvPr>
        <xdr:cNvSpPr/>
      </xdr:nvSpPr>
      <xdr:spPr>
        <a:xfrm>
          <a:off x="13462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19349</xdr:rowOff>
    </xdr:from>
    <xdr:ext cx="762000" cy="259045"/>
    <xdr:sp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将来負担比率は、下水道事業債残高が減少したことなどを要因として、分子となる将来負担額が少ないことなどから、類似団体平均を下回っている。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３年度は下水道事業会計などの公営企業債の減少に伴う公営企業債等繰入見込額の減少などが生じた一方で、臨時財政対策債の発行により一般会計等地方債現在高が増加したことで将来負担額は増加したが、公共建築物整備基金の創設等により充当可能財源が増加したため、分子となる将来負担見込額が減少したことに加え、普通交付税及び臨時財政対策債発行可能額の増加等により、分母となる財政規模が増加したため、</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ポイント減少している。</a:t>
          </a:r>
        </a:p>
        <a:p>
          <a:r>
            <a:rPr kumimoji="1" lang="ja-JP" altLang="en-US" sz="1100">
              <a:latin typeface="ＭＳ Ｐゴシック" panose="020B0600070205080204" pitchFamily="50" charset="-128"/>
              <a:ea typeface="ＭＳ Ｐゴシック" panose="020B0600070205080204" pitchFamily="50" charset="-128"/>
            </a:rPr>
            <a:t>　今後も後世への負担を軽減するよう、財政の健全化に努める。</a:t>
          </a:r>
        </a:p>
      </xdr:txBody>
    </xdr:sp>
    <xdr:clientData/>
  </xdr:twoCellAnchor>
  <xdr:oneCellAnchor>
    <xdr:from>
      <xdr:col>61</xdr:col>
      <xdr:colOff>6350</xdr:colOff>
      <xdr:row>10</xdr:row>
      <xdr:rowOff>63500</xdr:rowOff>
    </xdr:from>
    <xdr:ext cx="298543" cy="225703"/>
    <xdr:sp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97324</xdr:rowOff>
    </xdr:from>
    <xdr:to>
      <xdr:col>81</xdr:col>
      <xdr:colOff>44450</xdr:colOff>
      <xdr:row>16</xdr:row>
      <xdr:rowOff>19981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669074"/>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134298</xdr:rowOff>
    </xdr:from>
    <xdr:ext cx="762000" cy="259045"/>
    <xdr:sp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877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19981</xdr:rowOff>
    </xdr:from>
    <xdr:to>
      <xdr:col>77</xdr:col>
      <xdr:colOff>44450</xdr:colOff>
      <xdr:row>16</xdr:row>
      <xdr:rowOff>20786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76318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11870</xdr:rowOff>
    </xdr:from>
    <xdr:ext cx="736600" cy="259045"/>
    <xdr:sp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19981</xdr:rowOff>
    </xdr:from>
    <xdr:to>
      <xdr:col>72</xdr:col>
      <xdr:colOff>203200</xdr:colOff>
      <xdr:row>16</xdr:row>
      <xdr:rowOff>20786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76318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59326</xdr:rowOff>
    </xdr:from>
    <xdr:ext cx="762000" cy="259045"/>
    <xdr:sp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19981</xdr:rowOff>
    </xdr:from>
    <xdr:to>
      <xdr:col>68</xdr:col>
      <xdr:colOff>152400</xdr:colOff>
      <xdr:row>16</xdr:row>
      <xdr:rowOff>85132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763181"/>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105173</xdr:rowOff>
    </xdr:from>
    <xdr:ext cx="762000" cy="259045"/>
    <xdr:sp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1287</xdr:rowOff>
    </xdr:from>
    <xdr:ext cx="762000" cy="259045"/>
    <xdr:sp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46524</xdr:rowOff>
    </xdr:from>
    <xdr:to>
      <xdr:col>81</xdr:col>
      <xdr:colOff>95250</xdr:colOff>
      <xdr:row>15</xdr:row>
      <xdr:rowOff>148124</xdr:rowOff>
    </xdr:to>
    <xdr:sp textlink="">
      <xdr:nvSpPr>
        <xdr:cNvPr id="465" name="楕円 464">
          <a:extLst>
            <a:ext uri="{FF2B5EF4-FFF2-40B4-BE49-F238E27FC236}">
              <a16:creationId xmlns:a16="http://schemas.microsoft.com/office/drawing/2014/main" id="{00000000-0008-0000-0300-0000D1010000}"/>
            </a:ext>
          </a:extLst>
        </xdr:cNvPr>
        <xdr:cNvSpPr/>
      </xdr:nvSpPr>
      <xdr:spPr>
        <a:xfrm>
          <a:off x="169672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63051</xdr:rowOff>
    </xdr:from>
    <xdr:ext cx="762000" cy="259045"/>
    <xdr:sp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4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140631</xdr:rowOff>
    </xdr:from>
    <xdr:to>
      <xdr:col>77</xdr:col>
      <xdr:colOff>95250</xdr:colOff>
      <xdr:row>16</xdr:row>
      <xdr:rowOff>70781</xdr:rowOff>
    </xdr:to>
    <xdr:sp textlink="">
      <xdr:nvSpPr>
        <xdr:cNvPr id="467" name="楕円 466">
          <a:extLst>
            <a:ext uri="{FF2B5EF4-FFF2-40B4-BE49-F238E27FC236}">
              <a16:creationId xmlns:a16="http://schemas.microsoft.com/office/drawing/2014/main" id="{00000000-0008-0000-0300-0000D3010000}"/>
            </a:ext>
          </a:extLst>
        </xdr:cNvPr>
        <xdr:cNvSpPr/>
      </xdr:nvSpPr>
      <xdr:spPr>
        <a:xfrm>
          <a:off x="16129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80958</xdr:rowOff>
    </xdr:from>
    <xdr:ext cx="736600" cy="259045"/>
    <xdr:sp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481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141436</xdr:rowOff>
    </xdr:from>
    <xdr:to>
      <xdr:col>73</xdr:col>
      <xdr:colOff>44450</xdr:colOff>
      <xdr:row>16</xdr:row>
      <xdr:rowOff>71586</xdr:rowOff>
    </xdr:to>
    <xdr:sp textlink="">
      <xdr:nvSpPr>
        <xdr:cNvPr id="469" name="楕円 468">
          <a:extLst>
            <a:ext uri="{FF2B5EF4-FFF2-40B4-BE49-F238E27FC236}">
              <a16:creationId xmlns:a16="http://schemas.microsoft.com/office/drawing/2014/main" id="{00000000-0008-0000-0300-0000D5010000}"/>
            </a:ext>
          </a:extLst>
        </xdr:cNvPr>
        <xdr:cNvSpPr/>
      </xdr:nvSpPr>
      <xdr:spPr>
        <a:xfrm>
          <a:off x="152400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81763</xdr:rowOff>
    </xdr:from>
    <xdr:ext cx="762000" cy="259045"/>
    <xdr:sp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140631</xdr:rowOff>
    </xdr:from>
    <xdr:to>
      <xdr:col>68</xdr:col>
      <xdr:colOff>203200</xdr:colOff>
      <xdr:row>16</xdr:row>
      <xdr:rowOff>70781</xdr:rowOff>
    </xdr:to>
    <xdr:sp textlink="">
      <xdr:nvSpPr>
        <xdr:cNvPr id="471" name="楕円 470">
          <a:extLst>
            <a:ext uri="{FF2B5EF4-FFF2-40B4-BE49-F238E27FC236}">
              <a16:creationId xmlns:a16="http://schemas.microsoft.com/office/drawing/2014/main" id="{00000000-0008-0000-0300-0000D7010000}"/>
            </a:ext>
          </a:extLst>
        </xdr:cNvPr>
        <xdr:cNvSpPr/>
      </xdr:nvSpPr>
      <xdr:spPr>
        <a:xfrm>
          <a:off x="143510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80958</xdr:rowOff>
    </xdr:from>
    <xdr:ext cx="762000" cy="259045"/>
    <xdr:sp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48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34332</xdr:rowOff>
    </xdr:from>
    <xdr:to>
      <xdr:col>64</xdr:col>
      <xdr:colOff>152400</xdr:colOff>
      <xdr:row>16</xdr:row>
      <xdr:rowOff>135932</xdr:rowOff>
    </xdr:to>
    <xdr:sp textlink="">
      <xdr:nvSpPr>
        <xdr:cNvPr id="473" name="楕円 472">
          <a:extLst>
            <a:ext uri="{FF2B5EF4-FFF2-40B4-BE49-F238E27FC236}">
              <a16:creationId xmlns:a16="http://schemas.microsoft.com/office/drawing/2014/main" id="{00000000-0008-0000-0300-0000D9010000}"/>
            </a:ext>
          </a:extLst>
        </xdr:cNvPr>
        <xdr:cNvSpPr/>
      </xdr:nvSpPr>
      <xdr:spPr>
        <a:xfrm>
          <a:off x="13462000" y="27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146109</xdr:rowOff>
    </xdr:from>
    <xdr:ext cx="762000" cy="259045"/>
    <xdr:sp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54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87313</xdr:rowOff>
    </xdr:from>
    <xdr:ext cx="9099176" cy="425758"/>
    <xdr:sp textlink="">
      <xdr:nvSpPr>
        <xdr:cNvPr id="475" name="テキスト ボックス 474">
          <a:extLst>
            <a:ext uri="{FF2B5EF4-FFF2-40B4-BE49-F238E27FC236}">
              <a16:creationId xmlns:a16="http://schemas.microsoft.com/office/drawing/2014/main" id="{39E7B01A-1F38-4759-A5F9-00699B28A108}"/>
            </a:ext>
          </a:extLst>
        </xdr:cNvPr>
        <xdr:cNvSpPr txBox="1"/>
      </xdr:nvSpPr>
      <xdr:spPr>
        <a:xfrm>
          <a:off x="698500" y="4421188"/>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財政調整基金残高は、新型コロナウイルス感染症のまん延のような非常事態に機動的に活用していくため、約</a:t>
          </a:r>
          <a:r>
            <a:rPr kumimoji="1" lang="en-US" altLang="ja-JP" sz="1200">
              <a:latin typeface="ＭＳ ゴシック" pitchFamily="49" charset="-128"/>
              <a:ea typeface="ＭＳ ゴシック" pitchFamily="49" charset="-128"/>
            </a:rPr>
            <a:t>116</a:t>
          </a:r>
          <a:r>
            <a:rPr kumimoji="1" lang="ja-JP" altLang="en-US" sz="1200">
              <a:latin typeface="ＭＳ ゴシック" pitchFamily="49" charset="-128"/>
              <a:ea typeface="ＭＳ ゴシック" pitchFamily="49" charset="-128"/>
            </a:rPr>
            <a:t>億円と令和２年度より約</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億円増加した。</a:t>
          </a:r>
        </a:p>
        <a:p>
          <a:r>
            <a:rPr kumimoji="1" lang="ja-JP" altLang="en-US" sz="1200">
              <a:latin typeface="ＭＳ ゴシック" pitchFamily="49" charset="-128"/>
              <a:ea typeface="ＭＳ ゴシック" pitchFamily="49" charset="-128"/>
            </a:rPr>
            <a:t>　実質収支額は、令和３年度は地方交付税及び地方消費税交付金などの歳入が増加したことなどにより、約</a:t>
          </a:r>
          <a:r>
            <a:rPr kumimoji="1" lang="en-US" altLang="ja-JP" sz="1200">
              <a:latin typeface="ＭＳ ゴシック" pitchFamily="49" charset="-128"/>
              <a:ea typeface="ＭＳ ゴシック" pitchFamily="49" charset="-128"/>
            </a:rPr>
            <a:t>65</a:t>
          </a:r>
          <a:r>
            <a:rPr kumimoji="1" lang="ja-JP" altLang="en-US" sz="1200">
              <a:latin typeface="ＭＳ ゴシック" pitchFamily="49" charset="-128"/>
              <a:ea typeface="ＭＳ ゴシック" pitchFamily="49" charset="-128"/>
            </a:rPr>
            <a:t>億円と令和２年度より約</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億円増加した。</a:t>
          </a:r>
        </a:p>
        <a:p>
          <a:r>
            <a:rPr kumimoji="1" lang="ja-JP" altLang="en-US" sz="1200">
              <a:latin typeface="ＭＳ ゴシック" pitchFamily="49" charset="-128"/>
              <a:ea typeface="ＭＳ ゴシック" pitchFamily="49" charset="-128"/>
            </a:rPr>
            <a:t>　今後も、事務事業の見直し・統廃合など歳出の合理化等行財政改革や、公共資産の総資産量適正化・長寿命化のためのアセットマネジメントの取組などを推進し、健全な行財政運営に努める。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年度から３年度、いずれの会計も黒字であった。</a:t>
          </a:r>
        </a:p>
        <a:p>
          <a:r>
            <a:rPr kumimoji="1" lang="ja-JP" altLang="en-US" sz="1200">
              <a:latin typeface="ＭＳ ゴシック" pitchFamily="49" charset="-128"/>
              <a:ea typeface="ＭＳ ゴシック" pitchFamily="49" charset="-128"/>
            </a:rPr>
            <a:t>　３年度は、標準財政規模に対する黒字額の割合としては、水道事業会計が</a:t>
          </a:r>
          <a:r>
            <a:rPr kumimoji="1" lang="en-US" altLang="ja-JP" sz="1200">
              <a:latin typeface="ＭＳ ゴシック" pitchFamily="49" charset="-128"/>
              <a:ea typeface="ＭＳ ゴシック" pitchFamily="49" charset="-128"/>
            </a:rPr>
            <a:t>6.04</a:t>
          </a:r>
          <a:r>
            <a:rPr kumimoji="1" lang="ja-JP" altLang="en-US" sz="1200">
              <a:latin typeface="ＭＳ ゴシック" pitchFamily="49" charset="-128"/>
              <a:ea typeface="ＭＳ ゴシック" pitchFamily="49" charset="-128"/>
            </a:rPr>
            <a:t>％と最も高く、次いで下水道事業会計</a:t>
          </a:r>
          <a:r>
            <a:rPr kumimoji="1" lang="en-US" altLang="ja-JP" sz="1200">
              <a:latin typeface="ＭＳ ゴシック" pitchFamily="49" charset="-128"/>
              <a:ea typeface="ＭＳ ゴシック" pitchFamily="49" charset="-128"/>
            </a:rPr>
            <a:t>5.53</a:t>
          </a:r>
          <a:r>
            <a:rPr kumimoji="1" lang="ja-JP" altLang="en-US" sz="1200">
              <a:latin typeface="ＭＳ ゴシック" pitchFamily="49" charset="-128"/>
              <a:ea typeface="ＭＳ ゴシック" pitchFamily="49" charset="-128"/>
            </a:rPr>
            <a:t>％、一般会計</a:t>
          </a:r>
          <a:r>
            <a:rPr kumimoji="1" lang="en-US" altLang="ja-JP" sz="1200">
              <a:latin typeface="ＭＳ ゴシック" pitchFamily="49" charset="-128"/>
              <a:ea typeface="ＭＳ ゴシック" pitchFamily="49" charset="-128"/>
            </a:rPr>
            <a:t>3.26</a:t>
          </a:r>
          <a:r>
            <a:rPr kumimoji="1" lang="ja-JP" altLang="en-US" sz="1200">
              <a:latin typeface="ＭＳ ゴシック" pitchFamily="49" charset="-128"/>
              <a:ea typeface="ＭＳ ゴシック" pitchFamily="49" charset="-128"/>
            </a:rPr>
            <a:t>％となっている。</a:t>
          </a:r>
        </a:p>
        <a:p>
          <a:r>
            <a:rPr kumimoji="1" lang="ja-JP" altLang="en-US" sz="1200">
              <a:latin typeface="ＭＳ ゴシック" pitchFamily="49" charset="-128"/>
              <a:ea typeface="ＭＳ ゴシック" pitchFamily="49" charset="-128"/>
            </a:rPr>
            <a:t> 　病院事業会計は、標準財政規模に対する黒字額の割合が高かった静岡病院が地方独立行政法人へ移行したことにより、</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年度以降減少していたが、元年度以降は増加し、３年度は前年度と比較して</a:t>
          </a:r>
          <a:r>
            <a:rPr kumimoji="1" lang="en-US" altLang="ja-JP" sz="1200">
              <a:latin typeface="ＭＳ ゴシック" pitchFamily="49" charset="-128"/>
              <a:ea typeface="ＭＳ ゴシック" pitchFamily="49" charset="-128"/>
            </a:rPr>
            <a:t>0.35</a:t>
          </a:r>
          <a:r>
            <a:rPr kumimoji="1" lang="ja-JP" altLang="en-US" sz="1200">
              <a:latin typeface="ＭＳ ゴシック" pitchFamily="49" charset="-128"/>
              <a:ea typeface="ＭＳ ゴシック" pitchFamily="49" charset="-128"/>
            </a:rPr>
            <a:t>％増加した。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実質公債費比率の分子は、満期一括償還地方債に係る年度割相当額などが増加しているが、</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年度以降実施している借入期間の延長の影響などにより、定時償還方式の公債元金及び公債利子などの元利償還金が減少していることなどから、ほぼ横ばいで推移している。</a:t>
          </a:r>
        </a:p>
        <a:p>
          <a:r>
            <a:rPr kumimoji="1" lang="ja-JP" altLang="en-US" sz="1200">
              <a:latin typeface="ＭＳ ゴシック" pitchFamily="49" charset="-128"/>
              <a:ea typeface="ＭＳ ゴシック" pitchFamily="49" charset="-128"/>
            </a:rPr>
            <a:t>　３年度については、算入公債費等がほぼ横ばいとなった一方で、満期一括償還地方債に係る年度割相当額が増加したものの、元利償還金が減少したことなどにより、元利償還金等が減少したことから、前年度と比較して減となった。</a:t>
          </a:r>
        </a:p>
        <a:p>
          <a:r>
            <a:rPr kumimoji="1" lang="ja-JP" altLang="en-US" sz="1200">
              <a:latin typeface="ＭＳ ゴシック" pitchFamily="49" charset="-128"/>
              <a:ea typeface="ＭＳ ゴシック" pitchFamily="49" charset="-128"/>
            </a:rPr>
            <a:t>　今後、市債残高の累増や、元利償還金の増加が見込まれるため、市債残高の抑制や償還額の平準化を図り、計画的な財政運営に努める。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借入額の</a:t>
          </a:r>
          <a:r>
            <a:rPr kumimoji="1" lang="en-US" altLang="ja-JP" sz="1200">
              <a:latin typeface="ＭＳ ゴシック" pitchFamily="49" charset="-128"/>
              <a:ea typeface="ＭＳ ゴシック" pitchFamily="49" charset="-128"/>
            </a:rPr>
            <a:t>1/30</a:t>
          </a:r>
          <a:r>
            <a:rPr kumimoji="1" lang="ja-JP" altLang="en-US" sz="1200">
              <a:latin typeface="ＭＳ ゴシック" pitchFamily="49" charset="-128"/>
              <a:ea typeface="ＭＳ ゴシック" pitchFamily="49" charset="-128"/>
            </a:rPr>
            <a:t>を毎年度積み立てることとしている。</a:t>
          </a:r>
        </a:p>
        <a:p>
          <a:r>
            <a:rPr kumimoji="1" lang="ja-JP" altLang="en-US" sz="1200">
              <a:latin typeface="ＭＳ ゴシック" pitchFamily="49" charset="-128"/>
              <a:ea typeface="ＭＳ ゴシック" pitchFamily="49" charset="-128"/>
            </a:rPr>
            <a:t>市場公募債の借入に連動し、積立額は年々増加している。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は、地方債残高が増加しているものの、緊急防災・減災事業債等の交付税措置率の高い起債を活用することにより、実質的な地方債残高の圧縮に取り組んでいることなどから、近年横ばいで推移していたが、３年度は分子となる将来負担見込額が減少したことに加え、普通交付税及び臨時財政対策債発行可能額の増加等により、分母となる財政規模が増加したことで、</a:t>
          </a:r>
          <a:r>
            <a:rPr kumimoji="1" lang="en-US" altLang="ja-JP" sz="1200">
              <a:latin typeface="ＭＳ ゴシック" pitchFamily="49" charset="-128"/>
              <a:ea typeface="ＭＳ ゴシック" pitchFamily="49" charset="-128"/>
            </a:rPr>
            <a:t>11.7</a:t>
          </a:r>
          <a:r>
            <a:rPr kumimoji="1" lang="ja-JP" altLang="en-US" sz="1200">
              <a:latin typeface="ＭＳ ゴシック" pitchFamily="49" charset="-128"/>
              <a:ea typeface="ＭＳ ゴシック" pitchFamily="49" charset="-128"/>
            </a:rPr>
            <a:t>ポイント減少した。</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３年度は、下水道事業会計などの公営企業債の減少に伴う公営企業債等繰入見込額の減少及び職員の新陳代謝に伴う退職手当見込額の減少が生じた一方で、臨時財政対策債の発行により一般会計等地方債現在高が増加したことで将来負担額は増加したが、公共建築物整備基金の創設等により充当可能財源が増加したため、分子となる将来負担見込額は減少した。</a:t>
          </a:r>
        </a:p>
        <a:p>
          <a:r>
            <a:rPr kumimoji="1" lang="ja-JP" altLang="en-US" sz="1200">
              <a:latin typeface="ＭＳ ゴシック" pitchFamily="49" charset="-128"/>
              <a:ea typeface="ＭＳ ゴシック" pitchFamily="49" charset="-128"/>
            </a:rPr>
            <a:t>　今後も公債費等の削減を進め、財政の健全化に努める。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zoomScale="50" zoomScaleNormal="85" zoomScaleSheetLayoutView="50" workbookViewId="0"/>
  </sheetViews>
  <sheetFormatPr defaultColWidth="0" defaultRowHeight="13.5" customHeight="1" zeroHeight="1"/>
  <cols>
    <col min="1" max="120" width="2.75" style="155" customWidth="1"/>
    <col min="121" max="121" width="0" style="154" hidden="1" customWidth="1"/>
    <col min="122" max="16384" width="9" style="154" hidden="1"/>
  </cols>
  <sheetData>
    <row r="1" spans="1:120">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c r="CH1" s="154"/>
      <c r="CI1" s="154"/>
      <c r="CJ1" s="154"/>
      <c r="CK1" s="154"/>
      <c r="CL1" s="154"/>
      <c r="CM1" s="154"/>
      <c r="CN1" s="154"/>
      <c r="CO1" s="154"/>
      <c r="CP1" s="154"/>
      <c r="CQ1" s="154"/>
      <c r="CR1" s="154"/>
      <c r="CS1" s="154"/>
      <c r="CT1" s="154"/>
      <c r="CU1" s="154"/>
      <c r="CV1" s="154"/>
      <c r="CW1" s="154"/>
      <c r="CX1" s="154"/>
      <c r="CY1" s="154"/>
      <c r="CZ1" s="154"/>
      <c r="DA1" s="154"/>
      <c r="DB1" s="154"/>
      <c r="DC1" s="154"/>
      <c r="DD1" s="154"/>
      <c r="DE1" s="154"/>
      <c r="DF1" s="154"/>
      <c r="DG1" s="154"/>
      <c r="DH1" s="154"/>
      <c r="DI1" s="154"/>
      <c r="DJ1" s="154"/>
      <c r="DK1" s="154"/>
      <c r="DL1" s="154"/>
      <c r="DM1" s="154"/>
      <c r="DN1" s="154"/>
      <c r="DO1" s="154"/>
      <c r="DP1" s="154"/>
    </row>
    <row r="2" spans="1:120"/>
    <row r="3" spans="1:120"/>
    <row r="4" spans="1:120"/>
    <row r="5" spans="1:120"/>
    <row r="6" spans="1:120"/>
    <row r="7" spans="1:120"/>
    <row r="8" spans="1:120"/>
    <row r="9" spans="1:120"/>
    <row r="10" spans="1:120"/>
    <row r="11" spans="1:120"/>
    <row r="12" spans="1:120"/>
    <row r="13" spans="1:120"/>
    <row r="14" spans="1:120"/>
    <row r="15" spans="1:120"/>
    <row r="16" spans="1:120">
      <c r="DP16" s="154"/>
    </row>
    <row r="17" spans="119:120">
      <c r="DP17" s="154"/>
    </row>
    <row r="18" spans="119:120"/>
    <row r="19" spans="119:120"/>
    <row r="20" spans="119:120">
      <c r="DO20" s="154"/>
      <c r="DP20" s="154"/>
    </row>
    <row r="21" spans="119:120">
      <c r="DP21" s="154"/>
    </row>
    <row r="22" spans="119:120"/>
    <row r="23" spans="119:120">
      <c r="DO23" s="154"/>
      <c r="DP23" s="154"/>
    </row>
    <row r="24" spans="119:120">
      <c r="DP24" s="154"/>
    </row>
    <row r="25" spans="119:120">
      <c r="DP25" s="154"/>
    </row>
    <row r="26" spans="119:120">
      <c r="DO26" s="154"/>
      <c r="DP26" s="154"/>
    </row>
    <row r="27" spans="119:120"/>
    <row r="28" spans="119:120">
      <c r="DO28" s="154"/>
      <c r="DP28" s="154"/>
    </row>
    <row r="29" spans="119:120">
      <c r="DP29" s="154"/>
    </row>
    <row r="30" spans="119:120"/>
    <row r="31" spans="119:120">
      <c r="DO31" s="154"/>
      <c r="DP31" s="154"/>
    </row>
    <row r="32" spans="119:120"/>
    <row r="33" spans="98:120">
      <c r="DO33" s="154"/>
      <c r="DP33" s="154"/>
    </row>
    <row r="34" spans="98:120">
      <c r="DM34" s="154"/>
    </row>
    <row r="35" spans="98:120">
      <c r="CT35" s="154"/>
      <c r="CU35" s="154"/>
      <c r="CV35" s="154"/>
      <c r="CY35" s="154"/>
      <c r="CZ35" s="154"/>
      <c r="DA35" s="154"/>
      <c r="DD35" s="154"/>
      <c r="DE35" s="154"/>
      <c r="DF35" s="154"/>
      <c r="DI35" s="154"/>
      <c r="DJ35" s="154"/>
      <c r="DK35" s="154"/>
      <c r="DM35" s="154"/>
      <c r="DN35" s="154"/>
      <c r="DO35" s="154"/>
      <c r="DP35" s="154"/>
    </row>
    <row r="36" spans="98:120"/>
    <row r="37" spans="98:120">
      <c r="CW37" s="154"/>
      <c r="DB37" s="154"/>
      <c r="DG37" s="154"/>
      <c r="DL37" s="154"/>
      <c r="DP37" s="154"/>
    </row>
    <row r="38" spans="98:120">
      <c r="CT38" s="154"/>
      <c r="CU38" s="154"/>
      <c r="CV38" s="154"/>
      <c r="CW38" s="154"/>
      <c r="CY38" s="154"/>
      <c r="CZ38" s="154"/>
      <c r="DA38" s="154"/>
      <c r="DB38" s="154"/>
      <c r="DD38" s="154"/>
      <c r="DE38" s="154"/>
      <c r="DF38" s="154"/>
      <c r="DG38" s="154"/>
      <c r="DI38" s="154"/>
      <c r="DJ38" s="154"/>
      <c r="DK38" s="154"/>
      <c r="DL38" s="154"/>
      <c r="DN38" s="154"/>
      <c r="DO38" s="154"/>
      <c r="DP38" s="154"/>
    </row>
    <row r="39" spans="98:120"/>
    <row r="40" spans="98:120"/>
    <row r="41" spans="98:120"/>
    <row r="42" spans="98:120"/>
    <row r="43" spans="98:120"/>
    <row r="44" spans="98:120"/>
    <row r="45" spans="98:120"/>
    <row r="46" spans="98:120"/>
    <row r="47" spans="98:120"/>
    <row r="48" spans="98:120"/>
    <row r="49" spans="22:120">
      <c r="DN49" s="154"/>
      <c r="DO49" s="154"/>
      <c r="DP49" s="1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154"/>
      <c r="CS63" s="154"/>
      <c r="CX63" s="154"/>
      <c r="DC63" s="154"/>
      <c r="DH63" s="154"/>
    </row>
    <row r="64" spans="22:120">
      <c r="V64" s="154"/>
    </row>
    <row r="65" spans="15:120">
      <c r="X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54"/>
      <c r="BO65" s="154"/>
      <c r="BP65" s="154"/>
      <c r="BQ65" s="154"/>
      <c r="BR65" s="154"/>
      <c r="BS65" s="154"/>
      <c r="BT65" s="154"/>
      <c r="BU65" s="154"/>
      <c r="BV65" s="154"/>
      <c r="BW65" s="154"/>
      <c r="BX65" s="154"/>
      <c r="BY65" s="154"/>
      <c r="BZ65" s="154"/>
      <c r="CA65" s="154"/>
      <c r="CB65" s="154"/>
      <c r="CC65" s="154"/>
      <c r="CD65" s="154"/>
      <c r="CE65" s="154"/>
      <c r="CF65" s="154"/>
      <c r="CG65" s="154"/>
      <c r="CH65" s="154"/>
      <c r="CI65" s="154"/>
      <c r="CJ65" s="154"/>
      <c r="CK65" s="154"/>
      <c r="CL65" s="154"/>
      <c r="CM65" s="154"/>
      <c r="CN65" s="154"/>
      <c r="CO65" s="154"/>
      <c r="CP65" s="154"/>
      <c r="CQ65" s="154"/>
      <c r="CR65" s="154"/>
      <c r="CU65" s="154"/>
      <c r="CZ65" s="154"/>
      <c r="DE65" s="154"/>
      <c r="DJ65" s="154"/>
    </row>
    <row r="66" spans="15:120">
      <c r="Q66" s="154"/>
      <c r="S66" s="154"/>
      <c r="U66" s="154"/>
      <c r="DM66" s="154"/>
    </row>
    <row r="67" spans="15:120">
      <c r="O67" s="154"/>
      <c r="P67" s="154"/>
      <c r="R67" s="154"/>
      <c r="T67" s="154"/>
      <c r="Y67" s="154"/>
      <c r="CT67" s="154"/>
      <c r="CV67" s="154"/>
      <c r="CW67" s="154"/>
      <c r="CY67" s="154"/>
      <c r="DA67" s="154"/>
      <c r="DB67" s="154"/>
      <c r="DD67" s="154"/>
      <c r="DF67" s="154"/>
      <c r="DG67" s="154"/>
      <c r="DI67" s="154"/>
      <c r="DK67" s="154"/>
      <c r="DL67" s="154"/>
      <c r="DN67" s="154"/>
      <c r="DO67" s="154"/>
      <c r="DP67" s="154"/>
    </row>
    <row r="68" spans="15:120"/>
    <row r="69" spans="15:120"/>
    <row r="70" spans="15:120"/>
    <row r="71" spans="15:120"/>
    <row r="72" spans="15:120">
      <c r="DP72" s="154"/>
    </row>
    <row r="73" spans="15:120">
      <c r="DP73" s="1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154"/>
      <c r="CX96" s="154"/>
      <c r="DC96" s="154"/>
      <c r="DH96" s="154"/>
    </row>
    <row r="97" spans="24:120">
      <c r="CS97" s="154"/>
      <c r="CX97" s="154"/>
      <c r="DC97" s="154"/>
      <c r="DH97" s="154"/>
      <c r="DP97" s="155" t="s">
        <v>75</v>
      </c>
    </row>
    <row r="98" spans="24:120" hidden="1">
      <c r="CS98" s="154"/>
      <c r="CX98" s="154"/>
      <c r="DC98" s="154"/>
      <c r="DH98" s="154"/>
    </row>
    <row r="99" spans="24:120" hidden="1">
      <c r="CS99" s="154"/>
      <c r="CX99" s="154"/>
      <c r="DC99" s="154"/>
      <c r="DH99" s="154"/>
    </row>
    <row r="101" spans="24:120" ht="12" hidden="1" customHeight="1">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4"/>
      <c r="BM101" s="154"/>
      <c r="BN101" s="154"/>
      <c r="BO101" s="154"/>
      <c r="BP101" s="154"/>
      <c r="BQ101" s="154"/>
      <c r="BR101" s="154"/>
      <c r="BS101" s="154"/>
      <c r="BT101" s="154"/>
      <c r="BU101" s="154"/>
      <c r="BV101" s="154"/>
      <c r="BW101" s="154"/>
      <c r="BX101" s="154"/>
      <c r="BY101" s="154"/>
      <c r="BZ101" s="154"/>
      <c r="CA101" s="154"/>
      <c r="CB101" s="154"/>
      <c r="CC101" s="154"/>
      <c r="CD101" s="154"/>
      <c r="CE101" s="154"/>
      <c r="CF101" s="154"/>
      <c r="CG101" s="154"/>
      <c r="CH101" s="154"/>
      <c r="CI101" s="154"/>
      <c r="CJ101" s="154"/>
      <c r="CK101" s="154"/>
      <c r="CL101" s="154"/>
      <c r="CM101" s="154"/>
      <c r="CN101" s="154"/>
      <c r="CO101" s="154"/>
      <c r="CP101" s="154"/>
      <c r="CQ101" s="154"/>
      <c r="CR101" s="154"/>
      <c r="CU101" s="154"/>
      <c r="CZ101" s="154"/>
      <c r="DE101" s="154"/>
      <c r="DJ101" s="154"/>
    </row>
    <row r="102" spans="24:120" ht="1.5" hidden="1" customHeight="1">
      <c r="CU102" s="154"/>
      <c r="CZ102" s="154"/>
      <c r="DE102" s="154"/>
      <c r="DJ102" s="154"/>
      <c r="DM102" s="154"/>
    </row>
    <row r="103" spans="24:120" hidden="1">
      <c r="CT103" s="154"/>
      <c r="CV103" s="154"/>
      <c r="CW103" s="154"/>
      <c r="CY103" s="154"/>
      <c r="DA103" s="154"/>
      <c r="DB103" s="154"/>
      <c r="DD103" s="154"/>
      <c r="DF103" s="154"/>
      <c r="DG103" s="154"/>
      <c r="DI103" s="154"/>
      <c r="DK103" s="154"/>
      <c r="DL103" s="154"/>
      <c r="DM103" s="154"/>
      <c r="DN103" s="154"/>
      <c r="DO103" s="154"/>
      <c r="DP103" s="154"/>
    </row>
    <row r="104" spans="24:120" hidden="1">
      <c r="CV104" s="154"/>
      <c r="CW104" s="154"/>
      <c r="DA104" s="154"/>
      <c r="DB104" s="154"/>
      <c r="DF104" s="154"/>
      <c r="DG104" s="154"/>
      <c r="DK104" s="154"/>
      <c r="DL104" s="154"/>
      <c r="DN104" s="154"/>
      <c r="DO104" s="154"/>
      <c r="DP104" s="154"/>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83</v>
      </c>
      <c r="G46" s="8" t="s">
        <v>84</v>
      </c>
      <c r="H46" s="8" t="s">
        <v>85</v>
      </c>
      <c r="I46" s="8" t="s">
        <v>86</v>
      </c>
      <c r="J46" s="9" t="s">
        <v>87</v>
      </c>
    </row>
    <row r="47" spans="2:10" ht="57.75" customHeight="1">
      <c r="B47" s="10"/>
      <c r="C47" s="165" t="s">
        <v>3</v>
      </c>
      <c r="D47" s="165"/>
      <c r="E47" s="166"/>
      <c r="F47" s="11">
        <v>4.6100000000000003</v>
      </c>
      <c r="G47" s="12">
        <v>4.55</v>
      </c>
      <c r="H47" s="12">
        <v>4.58</v>
      </c>
      <c r="I47" s="12">
        <v>4.53</v>
      </c>
      <c r="J47" s="13">
        <v>5.81</v>
      </c>
    </row>
    <row r="48" spans="2:10" ht="57.75" customHeight="1">
      <c r="B48" s="14"/>
      <c r="C48" s="167" t="s">
        <v>4</v>
      </c>
      <c r="D48" s="167"/>
      <c r="E48" s="168"/>
      <c r="F48" s="15">
        <v>2.4500000000000002</v>
      </c>
      <c r="G48" s="16">
        <v>2.84</v>
      </c>
      <c r="H48" s="16">
        <v>2.72</v>
      </c>
      <c r="I48" s="16">
        <v>2.8</v>
      </c>
      <c r="J48" s="17">
        <v>3.3</v>
      </c>
    </row>
    <row r="49" spans="2:10" ht="57.75" customHeight="1" thickBot="1">
      <c r="B49" s="18"/>
      <c r="C49" s="169" t="s">
        <v>5</v>
      </c>
      <c r="D49" s="169"/>
      <c r="E49" s="170"/>
      <c r="F49" s="19">
        <v>0.63</v>
      </c>
      <c r="G49" s="20">
        <v>0.4</v>
      </c>
      <c r="H49" s="20" t="s">
        <v>88</v>
      </c>
      <c r="I49" s="20">
        <v>0.14000000000000001</v>
      </c>
      <c r="J49" s="21">
        <v>2.12</v>
      </c>
    </row>
    <row r="50" spans="2:10"/>
  </sheetData>
  <sheetProtection algorithmName="SHA-512" hashValue="4t6qFd2i+ZQ6VBjK5atlN7+2hQ3hDpX/AmmRquBc3Mh2yDZLGEIKjoNORp07CaIhWO1IF/pbWpzo6nyKNdfImQ==" saltValue="mXgPjZ5DUp7rd09vir+B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83</v>
      </c>
      <c r="G33" s="29" t="s">
        <v>84</v>
      </c>
      <c r="H33" s="29" t="s">
        <v>85</v>
      </c>
      <c r="I33" s="29" t="s">
        <v>86</v>
      </c>
      <c r="J33" s="30" t="s">
        <v>87</v>
      </c>
      <c r="K33" s="22"/>
      <c r="L33" s="22"/>
      <c r="M33" s="22"/>
      <c r="N33" s="22"/>
      <c r="O33" s="22"/>
      <c r="P33" s="22"/>
    </row>
    <row r="34" spans="1:16" ht="39" customHeight="1">
      <c r="A34" s="22"/>
      <c r="B34" s="31"/>
      <c r="C34" s="177" t="s">
        <v>89</v>
      </c>
      <c r="D34" s="177"/>
      <c r="E34" s="178"/>
      <c r="F34" s="32">
        <v>5.76</v>
      </c>
      <c r="G34" s="33">
        <v>5.5</v>
      </c>
      <c r="H34" s="33">
        <v>5.14</v>
      </c>
      <c r="I34" s="33">
        <v>5.59</v>
      </c>
      <c r="J34" s="34">
        <v>6.04</v>
      </c>
      <c r="K34" s="22"/>
      <c r="L34" s="22"/>
      <c r="M34" s="22"/>
      <c r="N34" s="22"/>
      <c r="O34" s="22"/>
      <c r="P34" s="22"/>
    </row>
    <row r="35" spans="1:16" ht="39" customHeight="1">
      <c r="A35" s="22"/>
      <c r="B35" s="35"/>
      <c r="C35" s="171" t="s">
        <v>90</v>
      </c>
      <c r="D35" s="172"/>
      <c r="E35" s="173"/>
      <c r="F35" s="36">
        <v>6.02</v>
      </c>
      <c r="G35" s="37">
        <v>6.39</v>
      </c>
      <c r="H35" s="37">
        <v>6.35</v>
      </c>
      <c r="I35" s="37">
        <v>6.47</v>
      </c>
      <c r="J35" s="38">
        <v>5.53</v>
      </c>
      <c r="K35" s="22"/>
      <c r="L35" s="22"/>
      <c r="M35" s="22"/>
      <c r="N35" s="22"/>
      <c r="O35" s="22"/>
      <c r="P35" s="22"/>
    </row>
    <row r="36" spans="1:16" ht="39" customHeight="1">
      <c r="A36" s="22"/>
      <c r="B36" s="35"/>
      <c r="C36" s="171" t="s">
        <v>91</v>
      </c>
      <c r="D36" s="172"/>
      <c r="E36" s="173"/>
      <c r="F36" s="36">
        <v>2.44</v>
      </c>
      <c r="G36" s="37">
        <v>2.82</v>
      </c>
      <c r="H36" s="37">
        <v>2.7</v>
      </c>
      <c r="I36" s="37">
        <v>2.77</v>
      </c>
      <c r="J36" s="38">
        <v>3.26</v>
      </c>
      <c r="K36" s="22"/>
      <c r="L36" s="22"/>
      <c r="M36" s="22"/>
      <c r="N36" s="22"/>
      <c r="O36" s="22"/>
      <c r="P36" s="22"/>
    </row>
    <row r="37" spans="1:16" ht="39" customHeight="1">
      <c r="A37" s="22"/>
      <c r="B37" s="35"/>
      <c r="C37" s="171" t="s">
        <v>92</v>
      </c>
      <c r="D37" s="172"/>
      <c r="E37" s="173"/>
      <c r="F37" s="36">
        <v>0.8</v>
      </c>
      <c r="G37" s="37">
        <v>0.76</v>
      </c>
      <c r="H37" s="37">
        <v>0.86</v>
      </c>
      <c r="I37" s="37">
        <v>0.95</v>
      </c>
      <c r="J37" s="38">
        <v>1.3</v>
      </c>
      <c r="K37" s="22"/>
      <c r="L37" s="22"/>
      <c r="M37" s="22"/>
      <c r="N37" s="22"/>
      <c r="O37" s="22"/>
      <c r="P37" s="22"/>
    </row>
    <row r="38" spans="1:16" ht="39" customHeight="1">
      <c r="A38" s="22"/>
      <c r="B38" s="35"/>
      <c r="C38" s="171" t="s">
        <v>93</v>
      </c>
      <c r="D38" s="172"/>
      <c r="E38" s="173"/>
      <c r="F38" s="36">
        <v>1.26</v>
      </c>
      <c r="G38" s="37">
        <v>0.59</v>
      </c>
      <c r="H38" s="37">
        <v>0.6</v>
      </c>
      <c r="I38" s="37">
        <v>1.04</v>
      </c>
      <c r="J38" s="38">
        <v>0.96</v>
      </c>
      <c r="K38" s="22"/>
      <c r="L38" s="22"/>
      <c r="M38" s="22"/>
      <c r="N38" s="22"/>
      <c r="O38" s="22"/>
      <c r="P38" s="22"/>
    </row>
    <row r="39" spans="1:16" ht="39" customHeight="1">
      <c r="A39" s="22"/>
      <c r="B39" s="35"/>
      <c r="C39" s="171" t="s">
        <v>94</v>
      </c>
      <c r="D39" s="172"/>
      <c r="E39" s="173"/>
      <c r="F39" s="36">
        <v>0.69</v>
      </c>
      <c r="G39" s="37">
        <v>0.39</v>
      </c>
      <c r="H39" s="37">
        <v>0.12</v>
      </c>
      <c r="I39" s="37">
        <v>0.25</v>
      </c>
      <c r="J39" s="38">
        <v>0.5</v>
      </c>
      <c r="K39" s="22"/>
      <c r="L39" s="22"/>
      <c r="M39" s="22"/>
      <c r="N39" s="22"/>
      <c r="O39" s="22"/>
      <c r="P39" s="22"/>
    </row>
    <row r="40" spans="1:16" ht="39" customHeight="1">
      <c r="A40" s="22"/>
      <c r="B40" s="35"/>
      <c r="C40" s="171" t="s">
        <v>95</v>
      </c>
      <c r="D40" s="172"/>
      <c r="E40" s="173"/>
      <c r="F40" s="36">
        <v>0.17</v>
      </c>
      <c r="G40" s="37">
        <v>0.16</v>
      </c>
      <c r="H40" s="37">
        <v>0.18</v>
      </c>
      <c r="I40" s="37">
        <v>0.3</v>
      </c>
      <c r="J40" s="38">
        <v>0.28000000000000003</v>
      </c>
      <c r="K40" s="22"/>
      <c r="L40" s="22"/>
      <c r="M40" s="22"/>
      <c r="N40" s="22"/>
      <c r="O40" s="22"/>
      <c r="P40" s="22"/>
    </row>
    <row r="41" spans="1:16" ht="39" customHeight="1">
      <c r="A41" s="22"/>
      <c r="B41" s="35"/>
      <c r="C41" s="171" t="s">
        <v>96</v>
      </c>
      <c r="D41" s="172"/>
      <c r="E41" s="173"/>
      <c r="F41" s="36">
        <v>0.15</v>
      </c>
      <c r="G41" s="37">
        <v>0.16</v>
      </c>
      <c r="H41" s="37">
        <v>0.16</v>
      </c>
      <c r="I41" s="37">
        <v>0.15</v>
      </c>
      <c r="J41" s="38">
        <v>0.15</v>
      </c>
      <c r="K41" s="22"/>
      <c r="L41" s="22"/>
      <c r="M41" s="22"/>
      <c r="N41" s="22"/>
      <c r="O41" s="22"/>
      <c r="P41" s="22"/>
    </row>
    <row r="42" spans="1:16" ht="39" customHeight="1">
      <c r="A42" s="22"/>
      <c r="B42" s="39"/>
      <c r="C42" s="171" t="s">
        <v>97</v>
      </c>
      <c r="D42" s="172"/>
      <c r="E42" s="173"/>
      <c r="F42" s="36" t="s">
        <v>76</v>
      </c>
      <c r="G42" s="37" t="s">
        <v>76</v>
      </c>
      <c r="H42" s="37" t="s">
        <v>76</v>
      </c>
      <c r="I42" s="37" t="s">
        <v>76</v>
      </c>
      <c r="J42" s="38" t="s">
        <v>76</v>
      </c>
      <c r="K42" s="22"/>
      <c r="L42" s="22"/>
      <c r="M42" s="22"/>
      <c r="N42" s="22"/>
      <c r="O42" s="22"/>
      <c r="P42" s="22"/>
    </row>
    <row r="43" spans="1:16" ht="39" customHeight="1" thickBot="1">
      <c r="A43" s="22"/>
      <c r="B43" s="40"/>
      <c r="C43" s="174" t="s">
        <v>98</v>
      </c>
      <c r="D43" s="175"/>
      <c r="E43" s="176"/>
      <c r="F43" s="41">
        <v>0.04</v>
      </c>
      <c r="G43" s="42">
        <v>0.03</v>
      </c>
      <c r="H43" s="42">
        <v>0.03</v>
      </c>
      <c r="I43" s="42">
        <v>0.04</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8CNTq+Cf83TxrtdQsKknj1p793wM9yRIuRnp9CgvZ7tarGZbNNAWln9Ave8YYTNuQi0u60FM1qFbUS2plVg3og==" saltValue="mi7coQjDg6Ws/RXkG3c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83</v>
      </c>
      <c r="L44" s="56" t="s">
        <v>84</v>
      </c>
      <c r="M44" s="56" t="s">
        <v>85</v>
      </c>
      <c r="N44" s="56" t="s">
        <v>86</v>
      </c>
      <c r="O44" s="57" t="s">
        <v>87</v>
      </c>
      <c r="P44" s="48"/>
      <c r="Q44" s="48"/>
      <c r="R44" s="48"/>
      <c r="S44" s="48"/>
      <c r="T44" s="48"/>
      <c r="U44" s="48"/>
    </row>
    <row r="45" spans="1:21" ht="30.75" customHeight="1">
      <c r="A45" s="48"/>
      <c r="B45" s="179" t="s">
        <v>11</v>
      </c>
      <c r="C45" s="180"/>
      <c r="D45" s="58"/>
      <c r="E45" s="185" t="s">
        <v>12</v>
      </c>
      <c r="F45" s="185"/>
      <c r="G45" s="185"/>
      <c r="H45" s="185"/>
      <c r="I45" s="185"/>
      <c r="J45" s="186"/>
      <c r="K45" s="59">
        <v>30648</v>
      </c>
      <c r="L45" s="60">
        <v>29609</v>
      </c>
      <c r="M45" s="60">
        <v>28891</v>
      </c>
      <c r="N45" s="60">
        <v>28386</v>
      </c>
      <c r="O45" s="61">
        <v>26244</v>
      </c>
      <c r="P45" s="48"/>
      <c r="Q45" s="48"/>
      <c r="R45" s="48"/>
      <c r="S45" s="48"/>
      <c r="T45" s="48"/>
      <c r="U45" s="48"/>
    </row>
    <row r="46" spans="1:21" ht="30.75" customHeight="1">
      <c r="A46" s="48"/>
      <c r="B46" s="181"/>
      <c r="C46" s="182"/>
      <c r="D46" s="62"/>
      <c r="E46" s="187" t="s">
        <v>13</v>
      </c>
      <c r="F46" s="187"/>
      <c r="G46" s="187"/>
      <c r="H46" s="187"/>
      <c r="I46" s="187"/>
      <c r="J46" s="188"/>
      <c r="K46" s="63" t="s">
        <v>76</v>
      </c>
      <c r="L46" s="64">
        <v>39</v>
      </c>
      <c r="M46" s="64">
        <v>58</v>
      </c>
      <c r="N46" s="64">
        <v>52</v>
      </c>
      <c r="O46" s="65">
        <v>48</v>
      </c>
      <c r="P46" s="48"/>
      <c r="Q46" s="48"/>
      <c r="R46" s="48"/>
      <c r="S46" s="48"/>
      <c r="T46" s="48"/>
      <c r="U46" s="48"/>
    </row>
    <row r="47" spans="1:21" ht="30.75" customHeight="1">
      <c r="A47" s="48"/>
      <c r="B47" s="181"/>
      <c r="C47" s="182"/>
      <c r="D47" s="62"/>
      <c r="E47" s="187" t="s">
        <v>14</v>
      </c>
      <c r="F47" s="187"/>
      <c r="G47" s="187"/>
      <c r="H47" s="187"/>
      <c r="I47" s="187"/>
      <c r="J47" s="188"/>
      <c r="K47" s="63">
        <v>7235</v>
      </c>
      <c r="L47" s="64">
        <v>8035</v>
      </c>
      <c r="M47" s="64">
        <v>8868</v>
      </c>
      <c r="N47" s="64">
        <v>9592</v>
      </c>
      <c r="O47" s="65">
        <v>10315</v>
      </c>
      <c r="P47" s="48"/>
      <c r="Q47" s="48"/>
      <c r="R47" s="48"/>
      <c r="S47" s="48"/>
      <c r="T47" s="48"/>
      <c r="U47" s="48"/>
    </row>
    <row r="48" spans="1:21" ht="30.75" customHeight="1">
      <c r="A48" s="48"/>
      <c r="B48" s="181"/>
      <c r="C48" s="182"/>
      <c r="D48" s="62"/>
      <c r="E48" s="187" t="s">
        <v>15</v>
      </c>
      <c r="F48" s="187"/>
      <c r="G48" s="187"/>
      <c r="H48" s="187"/>
      <c r="I48" s="187"/>
      <c r="J48" s="188"/>
      <c r="K48" s="63">
        <v>6940</v>
      </c>
      <c r="L48" s="64">
        <v>6509</v>
      </c>
      <c r="M48" s="64">
        <v>5819</v>
      </c>
      <c r="N48" s="64">
        <v>5569</v>
      </c>
      <c r="O48" s="65">
        <v>5466</v>
      </c>
      <c r="P48" s="48"/>
      <c r="Q48" s="48"/>
      <c r="R48" s="48"/>
      <c r="S48" s="48"/>
      <c r="T48" s="48"/>
      <c r="U48" s="48"/>
    </row>
    <row r="49" spans="1:21" ht="30.75" customHeight="1">
      <c r="A49" s="48"/>
      <c r="B49" s="181"/>
      <c r="C49" s="182"/>
      <c r="D49" s="62"/>
      <c r="E49" s="187" t="s">
        <v>16</v>
      </c>
      <c r="F49" s="187"/>
      <c r="G49" s="187"/>
      <c r="H49" s="187"/>
      <c r="I49" s="187"/>
      <c r="J49" s="188"/>
      <c r="K49" s="63">
        <v>112</v>
      </c>
      <c r="L49" s="64">
        <v>143</v>
      </c>
      <c r="M49" s="64">
        <v>126</v>
      </c>
      <c r="N49" s="64">
        <v>132</v>
      </c>
      <c r="O49" s="65">
        <v>138</v>
      </c>
      <c r="P49" s="48"/>
      <c r="Q49" s="48"/>
      <c r="R49" s="48"/>
      <c r="S49" s="48"/>
      <c r="T49" s="48"/>
      <c r="U49" s="48"/>
    </row>
    <row r="50" spans="1:21" ht="30.75" customHeight="1">
      <c r="A50" s="48"/>
      <c r="B50" s="181"/>
      <c r="C50" s="182"/>
      <c r="D50" s="62"/>
      <c r="E50" s="187" t="s">
        <v>17</v>
      </c>
      <c r="F50" s="187"/>
      <c r="G50" s="187"/>
      <c r="H50" s="187"/>
      <c r="I50" s="187"/>
      <c r="J50" s="188"/>
      <c r="K50" s="63">
        <v>1175</v>
      </c>
      <c r="L50" s="64">
        <v>1376</v>
      </c>
      <c r="M50" s="64">
        <v>1160</v>
      </c>
      <c r="N50" s="64">
        <v>1142</v>
      </c>
      <c r="O50" s="65">
        <v>902</v>
      </c>
      <c r="P50" s="48"/>
      <c r="Q50" s="48"/>
      <c r="R50" s="48"/>
      <c r="S50" s="48"/>
      <c r="T50" s="48"/>
      <c r="U50" s="48"/>
    </row>
    <row r="51" spans="1:21" ht="30.75" customHeight="1">
      <c r="A51" s="48"/>
      <c r="B51" s="183"/>
      <c r="C51" s="184"/>
      <c r="D51" s="66"/>
      <c r="E51" s="187" t="s">
        <v>18</v>
      </c>
      <c r="F51" s="187"/>
      <c r="G51" s="187"/>
      <c r="H51" s="187"/>
      <c r="I51" s="187"/>
      <c r="J51" s="188"/>
      <c r="K51" s="63" t="s">
        <v>76</v>
      </c>
      <c r="L51" s="64" t="s">
        <v>76</v>
      </c>
      <c r="M51" s="64" t="s">
        <v>76</v>
      </c>
      <c r="N51" s="64" t="s">
        <v>76</v>
      </c>
      <c r="O51" s="65" t="s">
        <v>76</v>
      </c>
      <c r="P51" s="48"/>
      <c r="Q51" s="48"/>
      <c r="R51" s="48"/>
      <c r="S51" s="48"/>
      <c r="T51" s="48"/>
      <c r="U51" s="48"/>
    </row>
    <row r="52" spans="1:21" ht="30.75" customHeight="1">
      <c r="A52" s="48"/>
      <c r="B52" s="189" t="s">
        <v>19</v>
      </c>
      <c r="C52" s="190"/>
      <c r="D52" s="66"/>
      <c r="E52" s="187" t="s">
        <v>20</v>
      </c>
      <c r="F52" s="187"/>
      <c r="G52" s="187"/>
      <c r="H52" s="187"/>
      <c r="I52" s="187"/>
      <c r="J52" s="188"/>
      <c r="K52" s="63">
        <v>35629</v>
      </c>
      <c r="L52" s="64">
        <v>35019</v>
      </c>
      <c r="M52" s="64">
        <v>34590</v>
      </c>
      <c r="N52" s="64">
        <v>33521</v>
      </c>
      <c r="O52" s="65">
        <v>33003</v>
      </c>
      <c r="P52" s="48"/>
      <c r="Q52" s="48"/>
      <c r="R52" s="48"/>
      <c r="S52" s="48"/>
      <c r="T52" s="48"/>
      <c r="U52" s="48"/>
    </row>
    <row r="53" spans="1:21" ht="30.75" customHeight="1" thickBot="1">
      <c r="A53" s="48"/>
      <c r="B53" s="191" t="s">
        <v>21</v>
      </c>
      <c r="C53" s="192"/>
      <c r="D53" s="67"/>
      <c r="E53" s="193" t="s">
        <v>22</v>
      </c>
      <c r="F53" s="193"/>
      <c r="G53" s="193"/>
      <c r="H53" s="193"/>
      <c r="I53" s="193"/>
      <c r="J53" s="194"/>
      <c r="K53" s="68">
        <v>10481</v>
      </c>
      <c r="L53" s="69">
        <v>10692</v>
      </c>
      <c r="M53" s="69">
        <v>10332</v>
      </c>
      <c r="N53" s="69">
        <v>11352</v>
      </c>
      <c r="O53" s="70">
        <v>10110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99</v>
      </c>
      <c r="P55" s="48"/>
      <c r="Q55" s="48"/>
      <c r="R55" s="48"/>
      <c r="S55" s="48"/>
      <c r="T55" s="48"/>
      <c r="U55" s="48"/>
    </row>
    <row r="56" spans="1:21" ht="31.5" customHeight="1" thickBot="1">
      <c r="A56" s="48"/>
      <c r="B56" s="76"/>
      <c r="C56" s="77"/>
      <c r="D56" s="77"/>
      <c r="E56" s="78"/>
      <c r="F56" s="78"/>
      <c r="G56" s="78"/>
      <c r="H56" s="78"/>
      <c r="I56" s="78"/>
      <c r="J56" s="79" t="s">
        <v>2</v>
      </c>
      <c r="K56" s="80" t="s">
        <v>100</v>
      </c>
      <c r="L56" s="81" t="s">
        <v>101</v>
      </c>
      <c r="M56" s="81" t="s">
        <v>102</v>
      </c>
      <c r="N56" s="81" t="s">
        <v>103</v>
      </c>
      <c r="O56" s="82" t="s">
        <v>104</v>
      </c>
      <c r="P56" s="48"/>
      <c r="Q56" s="48"/>
      <c r="R56" s="48"/>
      <c r="S56" s="48"/>
      <c r="T56" s="48"/>
      <c r="U56" s="48"/>
    </row>
    <row r="57" spans="1:21" ht="31.5" customHeight="1">
      <c r="B57" s="195" t="s">
        <v>25</v>
      </c>
      <c r="C57" s="196"/>
      <c r="D57" s="199" t="s">
        <v>26</v>
      </c>
      <c r="E57" s="200"/>
      <c r="F57" s="200"/>
      <c r="G57" s="200"/>
      <c r="H57" s="200"/>
      <c r="I57" s="200"/>
      <c r="J57" s="201"/>
      <c r="K57" s="83">
        <v>28210</v>
      </c>
      <c r="L57" s="84">
        <v>29560</v>
      </c>
      <c r="M57" s="84">
        <v>32540</v>
      </c>
      <c r="N57" s="84">
        <v>34750</v>
      </c>
      <c r="O57" s="85">
        <v>37680</v>
      </c>
    </row>
    <row r="58" spans="1:21" ht="31.5" customHeight="1" thickBot="1">
      <c r="B58" s="197"/>
      <c r="C58" s="198"/>
      <c r="D58" s="202" t="s">
        <v>27</v>
      </c>
      <c r="E58" s="203"/>
      <c r="F58" s="203"/>
      <c r="G58" s="203"/>
      <c r="H58" s="203"/>
      <c r="I58" s="203"/>
      <c r="J58" s="204"/>
      <c r="K58" s="86">
        <v>27723</v>
      </c>
      <c r="L58" s="87">
        <v>29792</v>
      </c>
      <c r="M58" s="87">
        <v>32827</v>
      </c>
      <c r="N58" s="87">
        <v>35028</v>
      </c>
      <c r="O58" s="88">
        <v>37953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eg/nx3iRwOMEiFBZCLoB1bX/40bT8SfC6VUQw/nBigjWmm/ryFi6T/sc5ortP0sK4/othbrxy+FnrJayCp8eg==" saltValue="FptDaFS/QrzREc7wIsjI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0" zoomScaleNormal="5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83</v>
      </c>
      <c r="J40" s="100" t="s">
        <v>84</v>
      </c>
      <c r="K40" s="100" t="s">
        <v>85</v>
      </c>
      <c r="L40" s="100" t="s">
        <v>86</v>
      </c>
      <c r="M40" s="101" t="s">
        <v>87</v>
      </c>
    </row>
    <row r="41" spans="2:13" ht="27.75" customHeight="1">
      <c r="B41" s="205" t="s">
        <v>30</v>
      </c>
      <c r="C41" s="206"/>
      <c r="D41" s="102"/>
      <c r="E41" s="211" t="s">
        <v>31</v>
      </c>
      <c r="F41" s="211"/>
      <c r="G41" s="211"/>
      <c r="H41" s="212"/>
      <c r="I41" s="156">
        <v>465977</v>
      </c>
      <c r="J41" s="157">
        <v>470595</v>
      </c>
      <c r="K41" s="157">
        <v>477105</v>
      </c>
      <c r="L41" s="157">
        <v>486394</v>
      </c>
      <c r="M41" s="158">
        <v>491389</v>
      </c>
    </row>
    <row r="42" spans="2:13" ht="27.75" customHeight="1">
      <c r="B42" s="207"/>
      <c r="C42" s="208"/>
      <c r="D42" s="103"/>
      <c r="E42" s="213" t="s">
        <v>32</v>
      </c>
      <c r="F42" s="213"/>
      <c r="G42" s="213"/>
      <c r="H42" s="214"/>
      <c r="I42" s="159">
        <v>5733</v>
      </c>
      <c r="J42" s="160">
        <v>5790</v>
      </c>
      <c r="K42" s="160">
        <v>4808</v>
      </c>
      <c r="L42" s="160">
        <v>3881</v>
      </c>
      <c r="M42" s="161">
        <v>3135</v>
      </c>
    </row>
    <row r="43" spans="2:13" ht="27.75" customHeight="1">
      <c r="B43" s="207"/>
      <c r="C43" s="208"/>
      <c r="D43" s="103"/>
      <c r="E43" s="213" t="s">
        <v>33</v>
      </c>
      <c r="F43" s="213"/>
      <c r="G43" s="213"/>
      <c r="H43" s="214"/>
      <c r="I43" s="159">
        <v>70206</v>
      </c>
      <c r="J43" s="160">
        <v>67787</v>
      </c>
      <c r="K43" s="160">
        <v>66178</v>
      </c>
      <c r="L43" s="160">
        <v>62544</v>
      </c>
      <c r="M43" s="161">
        <v>60408</v>
      </c>
    </row>
    <row r="44" spans="2:13" ht="27.75" customHeight="1">
      <c r="B44" s="207"/>
      <c r="C44" s="208"/>
      <c r="D44" s="103"/>
      <c r="E44" s="213" t="s">
        <v>34</v>
      </c>
      <c r="F44" s="213"/>
      <c r="G44" s="213"/>
      <c r="H44" s="214"/>
      <c r="I44" s="159">
        <v>700</v>
      </c>
      <c r="J44" s="160">
        <v>669</v>
      </c>
      <c r="K44" s="160">
        <v>624</v>
      </c>
      <c r="L44" s="160">
        <v>542</v>
      </c>
      <c r="M44" s="161">
        <v>509</v>
      </c>
    </row>
    <row r="45" spans="2:13" ht="27.75" customHeight="1">
      <c r="B45" s="207"/>
      <c r="C45" s="208"/>
      <c r="D45" s="103"/>
      <c r="E45" s="213" t="s">
        <v>35</v>
      </c>
      <c r="F45" s="213"/>
      <c r="G45" s="213"/>
      <c r="H45" s="214"/>
      <c r="I45" s="159">
        <v>69984</v>
      </c>
      <c r="J45" s="160">
        <v>62331</v>
      </c>
      <c r="K45" s="160">
        <v>60468</v>
      </c>
      <c r="L45" s="160">
        <v>57094</v>
      </c>
      <c r="M45" s="161">
        <v>55328</v>
      </c>
    </row>
    <row r="46" spans="2:13" ht="27.75" customHeight="1">
      <c r="B46" s="207"/>
      <c r="C46" s="208"/>
      <c r="D46" s="104"/>
      <c r="E46" s="213" t="s">
        <v>36</v>
      </c>
      <c r="F46" s="213"/>
      <c r="G46" s="213"/>
      <c r="H46" s="214"/>
      <c r="I46" s="159">
        <v>2158</v>
      </c>
      <c r="J46" s="160">
        <v>1922</v>
      </c>
      <c r="K46" s="160">
        <v>1925</v>
      </c>
      <c r="L46" s="160">
        <v>2361</v>
      </c>
      <c r="M46" s="161">
        <v>2097</v>
      </c>
    </row>
    <row r="47" spans="2:13" ht="27.75" customHeight="1">
      <c r="B47" s="207"/>
      <c r="C47" s="208"/>
      <c r="D47" s="105"/>
      <c r="E47" s="215" t="s">
        <v>37</v>
      </c>
      <c r="F47" s="216"/>
      <c r="G47" s="216"/>
      <c r="H47" s="217"/>
      <c r="I47" s="159" t="s">
        <v>76</v>
      </c>
      <c r="J47" s="160" t="s">
        <v>76</v>
      </c>
      <c r="K47" s="160" t="s">
        <v>76</v>
      </c>
      <c r="L47" s="160" t="s">
        <v>76</v>
      </c>
      <c r="M47" s="161" t="s">
        <v>76</v>
      </c>
    </row>
    <row r="48" spans="2:13" ht="27.75" customHeight="1">
      <c r="B48" s="207"/>
      <c r="C48" s="208"/>
      <c r="D48" s="103"/>
      <c r="E48" s="213" t="s">
        <v>38</v>
      </c>
      <c r="F48" s="213"/>
      <c r="G48" s="213"/>
      <c r="H48" s="214"/>
      <c r="I48" s="159" t="s">
        <v>76</v>
      </c>
      <c r="J48" s="160" t="s">
        <v>76</v>
      </c>
      <c r="K48" s="160" t="s">
        <v>76</v>
      </c>
      <c r="L48" s="160" t="s">
        <v>76</v>
      </c>
      <c r="M48" s="161" t="s">
        <v>76</v>
      </c>
    </row>
    <row r="49" spans="2:13" ht="27.75" customHeight="1">
      <c r="B49" s="209"/>
      <c r="C49" s="210"/>
      <c r="D49" s="103"/>
      <c r="E49" s="213" t="s">
        <v>39</v>
      </c>
      <c r="F49" s="213"/>
      <c r="G49" s="213"/>
      <c r="H49" s="214"/>
      <c r="I49" s="159" t="s">
        <v>76</v>
      </c>
      <c r="J49" s="160" t="s">
        <v>76</v>
      </c>
      <c r="K49" s="160" t="s">
        <v>76</v>
      </c>
      <c r="L49" s="160" t="s">
        <v>76</v>
      </c>
      <c r="M49" s="161" t="s">
        <v>76</v>
      </c>
    </row>
    <row r="50" spans="2:13" ht="27.75" customHeight="1">
      <c r="B50" s="218" t="s">
        <v>40</v>
      </c>
      <c r="C50" s="219"/>
      <c r="D50" s="106"/>
      <c r="E50" s="213" t="s">
        <v>41</v>
      </c>
      <c r="F50" s="213"/>
      <c r="G50" s="213"/>
      <c r="H50" s="214"/>
      <c r="I50" s="159">
        <v>64747</v>
      </c>
      <c r="J50" s="160">
        <v>66579</v>
      </c>
      <c r="K50" s="160">
        <v>65048</v>
      </c>
      <c r="L50" s="160">
        <v>66716</v>
      </c>
      <c r="M50" s="161">
        <v>80418</v>
      </c>
    </row>
    <row r="51" spans="2:13" ht="27.75" customHeight="1">
      <c r="B51" s="207"/>
      <c r="C51" s="208"/>
      <c r="D51" s="103"/>
      <c r="E51" s="213" t="s">
        <v>42</v>
      </c>
      <c r="F51" s="213"/>
      <c r="G51" s="213"/>
      <c r="H51" s="214"/>
      <c r="I51" s="159">
        <v>93404</v>
      </c>
      <c r="J51" s="160">
        <v>88670</v>
      </c>
      <c r="K51" s="160">
        <v>88008</v>
      </c>
      <c r="L51" s="160">
        <v>80619</v>
      </c>
      <c r="M51" s="161">
        <v>78929</v>
      </c>
    </row>
    <row r="52" spans="2:13" ht="27.75" customHeight="1">
      <c r="B52" s="209"/>
      <c r="C52" s="210"/>
      <c r="D52" s="103"/>
      <c r="E52" s="213" t="s">
        <v>43</v>
      </c>
      <c r="F52" s="213"/>
      <c r="G52" s="213"/>
      <c r="H52" s="214"/>
      <c r="I52" s="159">
        <v>364161</v>
      </c>
      <c r="J52" s="160">
        <v>373689</v>
      </c>
      <c r="K52" s="160">
        <v>377604</v>
      </c>
      <c r="L52" s="160">
        <v>383537</v>
      </c>
      <c r="M52" s="161">
        <v>387761</v>
      </c>
    </row>
    <row r="53" spans="2:13" ht="27.75" customHeight="1" thickBot="1">
      <c r="B53" s="220" t="s">
        <v>44</v>
      </c>
      <c r="C53" s="221"/>
      <c r="D53" s="107"/>
      <c r="E53" s="222" t="s">
        <v>45</v>
      </c>
      <c r="F53" s="222"/>
      <c r="G53" s="222"/>
      <c r="H53" s="223"/>
      <c r="I53" s="162">
        <v>92446</v>
      </c>
      <c r="J53" s="163">
        <v>80157</v>
      </c>
      <c r="K53" s="163">
        <v>80449</v>
      </c>
      <c r="L53" s="163">
        <v>81944</v>
      </c>
      <c r="M53" s="164">
        <v>65759</v>
      </c>
    </row>
    <row r="54" spans="2:13" ht="27.75" customHeight="1">
      <c r="B54" s="108" t="s">
        <v>46</v>
      </c>
      <c r="C54" s="109"/>
      <c r="D54" s="109"/>
      <c r="E54" s="110"/>
      <c r="F54" s="110"/>
      <c r="G54" s="110"/>
      <c r="H54" s="110"/>
      <c r="I54" s="111"/>
      <c r="J54" s="111"/>
      <c r="K54" s="111"/>
      <c r="L54" s="111"/>
      <c r="M54" s="111"/>
    </row>
    <row r="55" spans="2:13"/>
  </sheetData>
  <sheetProtection algorithmName="SHA-512" hashValue="G6JrEc3eyLri3A7DVhqB+pUdJ5LujHKHuS6Q4FuKUmsa0KmKWaYjbNuK9bur9lneZus8NvwKSz8VKfBavh1vRQ==" saltValue="qj/YCD540QZPGfIzptS2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18" customWidth="1"/>
    <col min="2" max="8" width="13.375" style="118" customWidth="1"/>
    <col min="9" max="16384" width="11.125" style="118"/>
  </cols>
  <sheetData>
    <row r="1" spans="1:8">
      <c r="A1" s="112"/>
      <c r="B1" s="113"/>
      <c r="C1" s="114"/>
      <c r="D1" s="115"/>
      <c r="E1" s="116"/>
      <c r="F1" s="116"/>
      <c r="G1" s="116"/>
      <c r="H1" s="117"/>
    </row>
    <row r="2" spans="1:8">
      <c r="A2" s="119"/>
      <c r="B2" s="120"/>
      <c r="C2" s="121"/>
      <c r="D2" s="122" t="s">
        <v>47</v>
      </c>
      <c r="E2" s="123"/>
      <c r="F2" s="124" t="s">
        <v>82</v>
      </c>
      <c r="G2" s="125"/>
      <c r="H2" s="126"/>
    </row>
    <row r="3" spans="1:8">
      <c r="A3" s="122" t="s">
        <v>77</v>
      </c>
      <c r="B3" s="127"/>
      <c r="C3" s="128"/>
      <c r="D3" s="129">
        <v>61373</v>
      </c>
      <c r="E3" s="130"/>
      <c r="F3" s="131">
        <v>52897</v>
      </c>
      <c r="G3" s="132"/>
      <c r="H3" s="133"/>
    </row>
    <row r="4" spans="1:8">
      <c r="A4" s="134"/>
      <c r="B4" s="135"/>
      <c r="C4" s="136"/>
      <c r="D4" s="137">
        <v>26186</v>
      </c>
      <c r="E4" s="138"/>
      <c r="F4" s="139">
        <v>27013</v>
      </c>
      <c r="G4" s="140"/>
      <c r="H4" s="141"/>
    </row>
    <row r="5" spans="1:8">
      <c r="A5" s="122" t="s">
        <v>78</v>
      </c>
      <c r="B5" s="127"/>
      <c r="C5" s="128"/>
      <c r="D5" s="129">
        <v>53201</v>
      </c>
      <c r="E5" s="130"/>
      <c r="F5" s="131">
        <v>54945</v>
      </c>
      <c r="G5" s="132"/>
      <c r="H5" s="133"/>
    </row>
    <row r="6" spans="1:8">
      <c r="A6" s="134"/>
      <c r="B6" s="135"/>
      <c r="C6" s="136"/>
      <c r="D6" s="137">
        <v>24057</v>
      </c>
      <c r="E6" s="138"/>
      <c r="F6" s="139">
        <v>29293</v>
      </c>
      <c r="G6" s="140"/>
      <c r="H6" s="141"/>
    </row>
    <row r="7" spans="1:8">
      <c r="A7" s="122" t="s">
        <v>79</v>
      </c>
      <c r="B7" s="127"/>
      <c r="C7" s="128"/>
      <c r="D7" s="129">
        <v>56229</v>
      </c>
      <c r="E7" s="130"/>
      <c r="F7" s="131">
        <v>57132</v>
      </c>
      <c r="G7" s="132"/>
      <c r="H7" s="133"/>
    </row>
    <row r="8" spans="1:8">
      <c r="A8" s="134"/>
      <c r="B8" s="135"/>
      <c r="C8" s="136"/>
      <c r="D8" s="137">
        <v>27745</v>
      </c>
      <c r="E8" s="138"/>
      <c r="F8" s="139">
        <v>30126</v>
      </c>
      <c r="G8" s="140"/>
      <c r="H8" s="141"/>
    </row>
    <row r="9" spans="1:8">
      <c r="A9" s="122" t="s">
        <v>80</v>
      </c>
      <c r="B9" s="127"/>
      <c r="C9" s="128"/>
      <c r="D9" s="129">
        <v>65609</v>
      </c>
      <c r="E9" s="130"/>
      <c r="F9" s="131">
        <v>58766</v>
      </c>
      <c r="G9" s="132"/>
      <c r="H9" s="133"/>
    </row>
    <row r="10" spans="1:8">
      <c r="A10" s="134"/>
      <c r="B10" s="135"/>
      <c r="C10" s="136"/>
      <c r="D10" s="137">
        <v>30208</v>
      </c>
      <c r="E10" s="138"/>
      <c r="F10" s="139">
        <v>29363</v>
      </c>
      <c r="G10" s="140"/>
      <c r="H10" s="141"/>
    </row>
    <row r="11" spans="1:8">
      <c r="A11" s="122" t="s">
        <v>81</v>
      </c>
      <c r="B11" s="127"/>
      <c r="C11" s="128"/>
      <c r="D11" s="129">
        <v>55322</v>
      </c>
      <c r="E11" s="130"/>
      <c r="F11" s="131">
        <v>62482</v>
      </c>
      <c r="G11" s="132"/>
      <c r="H11" s="133"/>
    </row>
    <row r="12" spans="1:8">
      <c r="A12" s="134"/>
      <c r="B12" s="135"/>
      <c r="C12" s="142"/>
      <c r="D12" s="137">
        <v>25028</v>
      </c>
      <c r="E12" s="138"/>
      <c r="F12" s="139">
        <v>34626</v>
      </c>
      <c r="G12" s="140"/>
      <c r="H12" s="141"/>
    </row>
    <row r="13" spans="1:8">
      <c r="A13" s="122"/>
      <c r="B13" s="127"/>
      <c r="C13" s="143"/>
      <c r="D13" s="144">
        <v>58347</v>
      </c>
      <c r="E13" s="145"/>
      <c r="F13" s="146">
        <v>57244</v>
      </c>
      <c r="G13" s="147"/>
      <c r="H13" s="133"/>
    </row>
    <row r="14" spans="1:8">
      <c r="A14" s="134"/>
      <c r="B14" s="135"/>
      <c r="C14" s="136"/>
      <c r="D14" s="137">
        <v>26645</v>
      </c>
      <c r="E14" s="138"/>
      <c r="F14" s="139">
        <v>30084</v>
      </c>
      <c r="G14" s="140"/>
      <c r="H14" s="141"/>
    </row>
    <row r="17" spans="1:11">
      <c r="A17" s="118" t="s">
        <v>48</v>
      </c>
    </row>
    <row r="18" spans="1:11">
      <c r="A18" s="148"/>
      <c r="B18" s="148" t="str">
        <f>実質収支比率等に係る経年分析!F$46</f>
        <v>H29</v>
      </c>
      <c r="C18" s="148" t="str">
        <f>実質収支比率等に係る経年分析!G$46</f>
        <v>H30</v>
      </c>
      <c r="D18" s="148" t="str">
        <f>実質収支比率等に係る経年分析!H$46</f>
        <v>R01</v>
      </c>
      <c r="E18" s="148" t="str">
        <f>実質収支比率等に係る経年分析!I$46</f>
        <v>R02</v>
      </c>
      <c r="F18" s="148" t="str">
        <f>実質収支比率等に係る経年分析!J$46</f>
        <v>R03</v>
      </c>
    </row>
    <row r="19" spans="1:11">
      <c r="A19" s="148" t="s">
        <v>49</v>
      </c>
      <c r="B19" s="148">
        <f>ROUND(VALUE(SUBSTITUTE(実質収支比率等に係る経年分析!F$48,"▲","-")),2)</f>
        <v>2.4500000000000002</v>
      </c>
      <c r="C19" s="148">
        <f>ROUND(VALUE(SUBSTITUTE(実質収支比率等に係る経年分析!G$48,"▲","-")),2)</f>
        <v>2.84</v>
      </c>
      <c r="D19" s="148">
        <f>ROUND(VALUE(SUBSTITUTE(実質収支比率等に係る経年分析!H$48,"▲","-")),2)</f>
        <v>2.72</v>
      </c>
      <c r="E19" s="148">
        <f>ROUND(VALUE(SUBSTITUTE(実質収支比率等に係る経年分析!I$48,"▲","-")),2)</f>
        <v>2.8</v>
      </c>
      <c r="F19" s="148">
        <f>ROUND(VALUE(SUBSTITUTE(実質収支比率等に係る経年分析!J$48,"▲","-")),2)</f>
        <v>3.3</v>
      </c>
    </row>
    <row r="20" spans="1:11">
      <c r="A20" s="148" t="s">
        <v>50</v>
      </c>
      <c r="B20" s="148">
        <f>ROUND(VALUE(SUBSTITUTE(実質収支比率等に係る経年分析!F$47,"▲","-")),2)</f>
        <v>4.6100000000000003</v>
      </c>
      <c r="C20" s="148">
        <f>ROUND(VALUE(SUBSTITUTE(実質収支比率等に係る経年分析!G$47,"▲","-")),2)</f>
        <v>4.55</v>
      </c>
      <c r="D20" s="148">
        <f>ROUND(VALUE(SUBSTITUTE(実質収支比率等に係る経年分析!H$47,"▲","-")),2)</f>
        <v>4.58</v>
      </c>
      <c r="E20" s="148">
        <f>ROUND(VALUE(SUBSTITUTE(実質収支比率等に係る経年分析!I$47,"▲","-")),2)</f>
        <v>4.53</v>
      </c>
      <c r="F20" s="148">
        <f>ROUND(VALUE(SUBSTITUTE(実質収支比率等に係る経年分析!J$47,"▲","-")),2)</f>
        <v>5.81</v>
      </c>
    </row>
    <row r="21" spans="1:11">
      <c r="A21" s="148" t="s">
        <v>51</v>
      </c>
      <c r="B21" s="148">
        <f>IF(ISNUMBER(VALUE(SUBSTITUTE(実質収支比率等に係る経年分析!F$49,"▲","-"))),ROUND(VALUE(SUBSTITUTE(実質収支比率等に係る経年分析!F$49,"▲","-")),2),NA())</f>
        <v>0.63</v>
      </c>
      <c r="C21" s="148">
        <f>IF(ISNUMBER(VALUE(SUBSTITUTE(実質収支比率等に係る経年分析!G$49,"▲","-"))),ROUND(VALUE(SUBSTITUTE(実質収支比率等に係る経年分析!G$49,"▲","-")),2),NA())</f>
        <v>0.4</v>
      </c>
      <c r="D21" s="148">
        <f>IF(ISNUMBER(VALUE(SUBSTITUTE(実質収支比率等に係る経年分析!H$49,"▲","-"))),ROUND(VALUE(SUBSTITUTE(実質収支比率等に係る経年分析!H$49,"▲","-")),2),NA())</f>
        <v>-0.11</v>
      </c>
      <c r="E21" s="148">
        <f>IF(ISNUMBER(VALUE(SUBSTITUTE(実質収支比率等に係る経年分析!I$49,"▲","-"))),ROUND(VALUE(SUBSTITUTE(実質収支比率等に係る経年分析!I$49,"▲","-")),2),NA())</f>
        <v>0.14000000000000001</v>
      </c>
      <c r="F21" s="148">
        <f>IF(ISNUMBER(VALUE(SUBSTITUTE(実質収支比率等に係る経年分析!J$49,"▲","-"))),ROUND(VALUE(SUBSTITUTE(実質収支比率等に係る経年分析!J$49,"▲","-")),2),NA())</f>
        <v>2.12</v>
      </c>
    </row>
    <row r="24" spans="1:11">
      <c r="A24" s="118" t="s">
        <v>52</v>
      </c>
    </row>
    <row r="25" spans="1:11">
      <c r="A25" s="149"/>
      <c r="B25" s="149" t="str">
        <f>連結実質赤字比率に係る赤字・黒字の構成分析!F$33</f>
        <v>H29</v>
      </c>
      <c r="C25" s="149"/>
      <c r="D25" s="149" t="str">
        <f>連結実質赤字比率に係る赤字・黒字の構成分析!G$33</f>
        <v>H30</v>
      </c>
      <c r="E25" s="149"/>
      <c r="F25" s="149" t="str">
        <f>連結実質赤字比率に係る赤字・黒字の構成分析!H$33</f>
        <v>R01</v>
      </c>
      <c r="G25" s="149"/>
      <c r="H25" s="149" t="str">
        <f>連結実質赤字比率に係る赤字・黒字の構成分析!I$33</f>
        <v>R02</v>
      </c>
      <c r="I25" s="149"/>
      <c r="J25" s="149" t="str">
        <f>連結実質赤字比率に係る赤字・黒字の構成分析!J$33</f>
        <v>R03</v>
      </c>
      <c r="K25" s="149"/>
    </row>
    <row r="26" spans="1:11">
      <c r="A26" s="149"/>
      <c r="B26" s="149" t="s">
        <v>53</v>
      </c>
      <c r="C26" s="149" t="s">
        <v>54</v>
      </c>
      <c r="D26" s="149" t="s">
        <v>53</v>
      </c>
      <c r="E26" s="149" t="s">
        <v>54</v>
      </c>
      <c r="F26" s="149" t="s">
        <v>53</v>
      </c>
      <c r="G26" s="149" t="s">
        <v>54</v>
      </c>
      <c r="H26" s="149" t="s">
        <v>53</v>
      </c>
      <c r="I26" s="149" t="s">
        <v>54</v>
      </c>
      <c r="J26" s="149" t="s">
        <v>53</v>
      </c>
      <c r="K26" s="149" t="s">
        <v>54</v>
      </c>
    </row>
    <row r="27" spans="1:11">
      <c r="A27" s="149" t="str">
        <f>IF(連結実質赤字比率に係る赤字・黒字の構成分析!C$43="",NA(),連結実質赤字比率に係る赤字・黒字の構成分析!C$43)</f>
        <v>その他会計（黒字）</v>
      </c>
      <c r="B27" s="149" t="e">
        <f>IF(ROUND(VALUE(SUBSTITUTE(連結実質赤字比率に係る赤字・黒字の構成分析!F$43,"▲", "-")), 2) &lt; 0, ABS(ROUND(VALUE(SUBSTITUTE(連結実質赤字比率に係る赤字・黒字の構成分析!F$43,"▲", "-")), 2)), NA())</f>
        <v>#N/A</v>
      </c>
      <c r="C27" s="149">
        <f>IF(ROUND(VALUE(SUBSTITUTE(連結実質赤字比率に係る赤字・黒字の構成分析!F$43,"▲", "-")), 2) &gt;= 0, ABS(ROUND(VALUE(SUBSTITUTE(連結実質赤字比率に係る赤字・黒字の構成分析!F$43,"▲", "-")), 2)), NA())</f>
        <v>0.04</v>
      </c>
      <c r="D27" s="149" t="e">
        <f>IF(ROUND(VALUE(SUBSTITUTE(連結実質赤字比率に係る赤字・黒字の構成分析!G$43,"▲", "-")), 2) &lt; 0, ABS(ROUND(VALUE(SUBSTITUTE(連結実質赤字比率に係る赤字・黒字の構成分析!G$43,"▲", "-")), 2)), NA())</f>
        <v>#N/A</v>
      </c>
      <c r="E27" s="149">
        <f>IF(ROUND(VALUE(SUBSTITUTE(連結実質赤字比率に係る赤字・黒字の構成分析!G$43,"▲", "-")), 2) &gt;= 0, ABS(ROUND(VALUE(SUBSTITUTE(連結実質赤字比率に係る赤字・黒字の構成分析!G$43,"▲", "-")), 2)), NA())</f>
        <v>0.03</v>
      </c>
      <c r="F27" s="149" t="e">
        <f>IF(ROUND(VALUE(SUBSTITUTE(連結実質赤字比率に係る赤字・黒字の構成分析!H$43,"▲", "-")), 2) &lt; 0, ABS(ROUND(VALUE(SUBSTITUTE(連結実質赤字比率に係る赤字・黒字の構成分析!H$43,"▲", "-")), 2)), NA())</f>
        <v>#N/A</v>
      </c>
      <c r="G27" s="149">
        <f>IF(ROUND(VALUE(SUBSTITUTE(連結実質赤字比率に係る赤字・黒字の構成分析!H$43,"▲", "-")), 2) &gt;= 0, ABS(ROUND(VALUE(SUBSTITUTE(連結実質赤字比率に係る赤字・黒字の構成分析!H$43,"▲", "-")), 2)), NA())</f>
        <v>0.03</v>
      </c>
      <c r="H27" s="149" t="e">
        <f>IF(ROUND(VALUE(SUBSTITUTE(連結実質赤字比率に係る赤字・黒字の構成分析!I$43,"▲", "-")), 2) &lt; 0, ABS(ROUND(VALUE(SUBSTITUTE(連結実質赤字比率に係る赤字・黒字の構成分析!I$43,"▲", "-")), 2)), NA())</f>
        <v>#N/A</v>
      </c>
      <c r="I27" s="149">
        <f>IF(ROUND(VALUE(SUBSTITUTE(連結実質赤字比率に係る赤字・黒字の構成分析!I$43,"▲", "-")), 2) &gt;= 0, ABS(ROUND(VALUE(SUBSTITUTE(連結実質赤字比率に係る赤字・黒字の構成分析!I$43,"▲", "-")), 2)), NA())</f>
        <v>0.04</v>
      </c>
      <c r="J27" s="149" t="e">
        <f>IF(ROUND(VALUE(SUBSTITUTE(連結実質赤字比率に係る赤字・黒字の構成分析!J$43,"▲", "-")), 2) &lt; 0, ABS(ROUND(VALUE(SUBSTITUTE(連結実質赤字比率に係る赤字・黒字の構成分析!J$43,"▲", "-")), 2)), NA())</f>
        <v>#N/A</v>
      </c>
      <c r="K27" s="149">
        <f>IF(ROUND(VALUE(SUBSTITUTE(連結実質赤字比率に係る赤字・黒字の構成分析!J$43,"▲", "-")), 2) &gt;= 0, ABS(ROUND(VALUE(SUBSTITUTE(連結実質赤字比率に係る赤字・黒字の構成分析!J$43,"▲", "-")), 2)), NA())</f>
        <v>0.06</v>
      </c>
    </row>
    <row r="28" spans="1:11">
      <c r="A28" s="149" t="str">
        <f>IF(連結実質赤字比率に係る赤字・黒字の構成分析!C$42="",NA(),連結実質赤字比率に係る赤字・黒字の構成分析!C$42)</f>
        <v>その他会計（赤字）</v>
      </c>
      <c r="B28" s="149" t="e">
        <f>IF(ROUND(VALUE(SUBSTITUTE(連結実質赤字比率に係る赤字・黒字の構成分析!F$42,"▲", "-")), 2) &lt; 0, ABS(ROUND(VALUE(SUBSTITUTE(連結実質赤字比率に係る赤字・黒字の構成分析!F$42,"▲", "-")), 2)), NA())</f>
        <v>#VALUE!</v>
      </c>
      <c r="C28" s="149" t="e">
        <f>IF(ROUND(VALUE(SUBSTITUTE(連結実質赤字比率に係る赤字・黒字の構成分析!F$42,"▲", "-")), 2) &gt;= 0, ABS(ROUND(VALUE(SUBSTITUTE(連結実質赤字比率に係る赤字・黒字の構成分析!F$42,"▲", "-")), 2)), NA())</f>
        <v>#VALUE!</v>
      </c>
      <c r="D28" s="149" t="e">
        <f>IF(ROUND(VALUE(SUBSTITUTE(連結実質赤字比率に係る赤字・黒字の構成分析!G$42,"▲", "-")), 2) &lt; 0, ABS(ROUND(VALUE(SUBSTITUTE(連結実質赤字比率に係る赤字・黒字の構成分析!G$42,"▲", "-")), 2)), NA())</f>
        <v>#VALUE!</v>
      </c>
      <c r="E28" s="149" t="e">
        <f>IF(ROUND(VALUE(SUBSTITUTE(連結実質赤字比率に係る赤字・黒字の構成分析!G$42,"▲", "-")), 2) &gt;= 0, ABS(ROUND(VALUE(SUBSTITUTE(連結実質赤字比率に係る赤字・黒字の構成分析!G$42,"▲", "-")), 2)), NA())</f>
        <v>#VALUE!</v>
      </c>
      <c r="F28" s="149" t="e">
        <f>IF(ROUND(VALUE(SUBSTITUTE(連結実質赤字比率に係る赤字・黒字の構成分析!H$42,"▲", "-")), 2) &lt; 0, ABS(ROUND(VALUE(SUBSTITUTE(連結実質赤字比率に係る赤字・黒字の構成分析!H$42,"▲", "-")), 2)), NA())</f>
        <v>#VALUE!</v>
      </c>
      <c r="G28" s="149" t="e">
        <f>IF(ROUND(VALUE(SUBSTITUTE(連結実質赤字比率に係る赤字・黒字の構成分析!H$42,"▲", "-")), 2) &gt;= 0, ABS(ROUND(VALUE(SUBSTITUTE(連結実質赤字比率に係る赤字・黒字の構成分析!H$42,"▲", "-")), 2)), NA())</f>
        <v>#VALUE!</v>
      </c>
      <c r="H28" s="149" t="e">
        <f>IF(ROUND(VALUE(SUBSTITUTE(連結実質赤字比率に係る赤字・黒字の構成分析!I$42,"▲", "-")), 2) &lt; 0, ABS(ROUND(VALUE(SUBSTITUTE(連結実質赤字比率に係る赤字・黒字の構成分析!I$42,"▲", "-")), 2)), NA())</f>
        <v>#VALUE!</v>
      </c>
      <c r="I28" s="149" t="e">
        <f>IF(ROUND(VALUE(SUBSTITUTE(連結実質赤字比率に係る赤字・黒字の構成分析!I$42,"▲", "-")), 2) &gt;= 0, ABS(ROUND(VALUE(SUBSTITUTE(連結実質赤字比率に係る赤字・黒字の構成分析!I$42,"▲", "-")), 2)), NA())</f>
        <v>#VALUE!</v>
      </c>
      <c r="J28" s="149" t="e">
        <f>IF(ROUND(VALUE(SUBSTITUTE(連結実質赤字比率に係る赤字・黒字の構成分析!J$42,"▲", "-")), 2) &lt; 0, ABS(ROUND(VALUE(SUBSTITUTE(連結実質赤字比率に係る赤字・黒字の構成分析!J$42,"▲", "-")), 2)), NA())</f>
        <v>#VALUE!</v>
      </c>
      <c r="K28" s="149" t="e">
        <f>IF(ROUND(VALUE(SUBSTITUTE(連結実質赤字比率に係る赤字・黒字の構成分析!J$42,"▲", "-")), 2) &gt;= 0, ABS(ROUND(VALUE(SUBSTITUTE(連結実質赤字比率に係る赤字・黒字の構成分析!J$42,"▲", "-")), 2)), NA())</f>
        <v>#VALUE!</v>
      </c>
    </row>
    <row r="29" spans="1:11">
      <c r="A29" s="149" t="str">
        <f>IF(連結実質赤字比率に係る赤字・黒字の構成分析!C$41="",NA(),連結実質赤字比率に係る赤字・黒字の構成分析!C$41)</f>
        <v>後期高齢者医療事業会計</v>
      </c>
      <c r="B29" s="149" t="e">
        <f>IF(ROUND(VALUE(SUBSTITUTE(連結実質赤字比率に係る赤字・黒字の構成分析!F$41,"▲", "-")), 2) &lt; 0, ABS(ROUND(VALUE(SUBSTITUTE(連結実質赤字比率に係る赤字・黒字の構成分析!F$41,"▲", "-")), 2)), NA())</f>
        <v>#N/A</v>
      </c>
      <c r="C29" s="149">
        <f>IF(ROUND(VALUE(SUBSTITUTE(連結実質赤字比率に係る赤字・黒字の構成分析!F$41,"▲", "-")), 2) &gt;= 0, ABS(ROUND(VALUE(SUBSTITUTE(連結実質赤字比率に係る赤字・黒字の構成分析!F$41,"▲", "-")), 2)), NA())</f>
        <v>0.15</v>
      </c>
      <c r="D29" s="149" t="e">
        <f>IF(ROUND(VALUE(SUBSTITUTE(連結実質赤字比率に係る赤字・黒字の構成分析!G$41,"▲", "-")), 2) &lt; 0, ABS(ROUND(VALUE(SUBSTITUTE(連結実質赤字比率に係る赤字・黒字の構成分析!G$41,"▲", "-")), 2)), NA())</f>
        <v>#N/A</v>
      </c>
      <c r="E29" s="149">
        <f>IF(ROUND(VALUE(SUBSTITUTE(連結実質赤字比率に係る赤字・黒字の構成分析!G$41,"▲", "-")), 2) &gt;= 0, ABS(ROUND(VALUE(SUBSTITUTE(連結実質赤字比率に係る赤字・黒字の構成分析!G$41,"▲", "-")), 2)), NA())</f>
        <v>0.16</v>
      </c>
      <c r="F29" s="149" t="e">
        <f>IF(ROUND(VALUE(SUBSTITUTE(連結実質赤字比率に係る赤字・黒字の構成分析!H$41,"▲", "-")), 2) &lt; 0, ABS(ROUND(VALUE(SUBSTITUTE(連結実質赤字比率に係る赤字・黒字の構成分析!H$41,"▲", "-")), 2)), NA())</f>
        <v>#N/A</v>
      </c>
      <c r="G29" s="149">
        <f>IF(ROUND(VALUE(SUBSTITUTE(連結実質赤字比率に係る赤字・黒字の構成分析!H$41,"▲", "-")), 2) &gt;= 0, ABS(ROUND(VALUE(SUBSTITUTE(連結実質赤字比率に係る赤字・黒字の構成分析!H$41,"▲", "-")), 2)), NA())</f>
        <v>0.16</v>
      </c>
      <c r="H29" s="149" t="e">
        <f>IF(ROUND(VALUE(SUBSTITUTE(連結実質赤字比率に係る赤字・黒字の構成分析!I$41,"▲", "-")), 2) &lt; 0, ABS(ROUND(VALUE(SUBSTITUTE(連結実質赤字比率に係る赤字・黒字の構成分析!I$41,"▲", "-")), 2)), NA())</f>
        <v>#N/A</v>
      </c>
      <c r="I29" s="149">
        <f>IF(ROUND(VALUE(SUBSTITUTE(連結実質赤字比率に係る赤字・黒字の構成分析!I$41,"▲", "-")), 2) &gt;= 0, ABS(ROUND(VALUE(SUBSTITUTE(連結実質赤字比率に係る赤字・黒字の構成分析!I$41,"▲", "-")), 2)), NA())</f>
        <v>0.15</v>
      </c>
      <c r="J29" s="149" t="e">
        <f>IF(ROUND(VALUE(SUBSTITUTE(連結実質赤字比率に係る赤字・黒字の構成分析!J$41,"▲", "-")), 2) &lt; 0, ABS(ROUND(VALUE(SUBSTITUTE(連結実質赤字比率に係る赤字・黒字の構成分析!J$41,"▲", "-")), 2)), NA())</f>
        <v>#N/A</v>
      </c>
      <c r="K29" s="149">
        <f>IF(ROUND(VALUE(SUBSTITUTE(連結実質赤字比率に係る赤字・黒字の構成分析!J$41,"▲", "-")), 2) &gt;= 0, ABS(ROUND(VALUE(SUBSTITUTE(連結実質赤字比率に係る赤字・黒字の構成分析!J$41,"▲", "-")), 2)), NA())</f>
        <v>0.15</v>
      </c>
    </row>
    <row r="30" spans="1:11">
      <c r="A30" s="149" t="str">
        <f>IF(連結実質赤字比率に係る赤字・黒字の構成分析!C$40="",NA(),連結実質赤字比率に係る赤字・黒字の構成分析!C$40)</f>
        <v>競輪事業会計</v>
      </c>
      <c r="B30" s="149" t="e">
        <f>IF(ROUND(VALUE(SUBSTITUTE(連結実質赤字比率に係る赤字・黒字の構成分析!F$40,"▲", "-")), 2) &lt; 0, ABS(ROUND(VALUE(SUBSTITUTE(連結実質赤字比率に係る赤字・黒字の構成分析!F$40,"▲", "-")), 2)), NA())</f>
        <v>#N/A</v>
      </c>
      <c r="C30" s="149">
        <f>IF(ROUND(VALUE(SUBSTITUTE(連結実質赤字比率に係る赤字・黒字の構成分析!F$40,"▲", "-")), 2) &gt;= 0, ABS(ROUND(VALUE(SUBSTITUTE(連結実質赤字比率に係る赤字・黒字の構成分析!F$40,"▲", "-")), 2)), NA())</f>
        <v>0.17</v>
      </c>
      <c r="D30" s="149" t="e">
        <f>IF(ROUND(VALUE(SUBSTITUTE(連結実質赤字比率に係る赤字・黒字の構成分析!G$40,"▲", "-")), 2) &lt; 0, ABS(ROUND(VALUE(SUBSTITUTE(連結実質赤字比率に係る赤字・黒字の構成分析!G$40,"▲", "-")), 2)), NA())</f>
        <v>#N/A</v>
      </c>
      <c r="E30" s="149">
        <f>IF(ROUND(VALUE(SUBSTITUTE(連結実質赤字比率に係る赤字・黒字の構成分析!G$40,"▲", "-")), 2) &gt;= 0, ABS(ROUND(VALUE(SUBSTITUTE(連結実質赤字比率に係る赤字・黒字の構成分析!G$40,"▲", "-")), 2)), NA())</f>
        <v>0.16</v>
      </c>
      <c r="F30" s="149" t="e">
        <f>IF(ROUND(VALUE(SUBSTITUTE(連結実質赤字比率に係る赤字・黒字の構成分析!H$40,"▲", "-")), 2) &lt; 0, ABS(ROUND(VALUE(SUBSTITUTE(連結実質赤字比率に係る赤字・黒字の構成分析!H$40,"▲", "-")), 2)), NA())</f>
        <v>#N/A</v>
      </c>
      <c r="G30" s="149">
        <f>IF(ROUND(VALUE(SUBSTITUTE(連結実質赤字比率に係る赤字・黒字の構成分析!H$40,"▲", "-")), 2) &gt;= 0, ABS(ROUND(VALUE(SUBSTITUTE(連結実質赤字比率に係る赤字・黒字の構成分析!H$40,"▲", "-")), 2)), NA())</f>
        <v>0.18</v>
      </c>
      <c r="H30" s="149" t="e">
        <f>IF(ROUND(VALUE(SUBSTITUTE(連結実質赤字比率に係る赤字・黒字の構成分析!I$40,"▲", "-")), 2) &lt; 0, ABS(ROUND(VALUE(SUBSTITUTE(連結実質赤字比率に係る赤字・黒字の構成分析!I$40,"▲", "-")), 2)), NA())</f>
        <v>#N/A</v>
      </c>
      <c r="I30" s="149">
        <f>IF(ROUND(VALUE(SUBSTITUTE(連結実質赤字比率に係る赤字・黒字の構成分析!I$40,"▲", "-")), 2) &gt;= 0, ABS(ROUND(VALUE(SUBSTITUTE(連結実質赤字比率に係る赤字・黒字の構成分析!I$40,"▲", "-")), 2)), NA())</f>
        <v>0.3</v>
      </c>
      <c r="J30" s="149" t="e">
        <f>IF(ROUND(VALUE(SUBSTITUTE(連結実質赤字比率に係る赤字・黒字の構成分析!J$40,"▲", "-")), 2) &lt; 0, ABS(ROUND(VALUE(SUBSTITUTE(連結実質赤字比率に係る赤字・黒字の構成分析!J$40,"▲", "-")), 2)), NA())</f>
        <v>#N/A</v>
      </c>
      <c r="K30" s="149">
        <f>IF(ROUND(VALUE(SUBSTITUTE(連結実質赤字比率に係る赤字・黒字の構成分析!J$40,"▲", "-")), 2) &gt;= 0, ABS(ROUND(VALUE(SUBSTITUTE(連結実質赤字比率に係る赤字・黒字の構成分析!J$40,"▲", "-")), 2)), NA())</f>
        <v>0.28000000000000003</v>
      </c>
    </row>
    <row r="31" spans="1:11">
      <c r="A31" s="149" t="str">
        <f>IF(連結実質赤字比率に係る赤字・黒字の構成分析!C$39="",NA(),連結実質赤字比率に係る赤字・黒字の構成分析!C$39)</f>
        <v>介護保険事業会計</v>
      </c>
      <c r="B31" s="149" t="e">
        <f>IF(ROUND(VALUE(SUBSTITUTE(連結実質赤字比率に係る赤字・黒字の構成分析!F$39,"▲", "-")), 2) &lt; 0, ABS(ROUND(VALUE(SUBSTITUTE(連結実質赤字比率に係る赤字・黒字の構成分析!F$39,"▲", "-")), 2)), NA())</f>
        <v>#N/A</v>
      </c>
      <c r="C31" s="149">
        <f>IF(ROUND(VALUE(SUBSTITUTE(連結実質赤字比率に係る赤字・黒字の構成分析!F$39,"▲", "-")), 2) &gt;= 0, ABS(ROUND(VALUE(SUBSTITUTE(連結実質赤字比率に係る赤字・黒字の構成分析!F$39,"▲", "-")), 2)), NA())</f>
        <v>0.69</v>
      </c>
      <c r="D31" s="149" t="e">
        <f>IF(ROUND(VALUE(SUBSTITUTE(連結実質赤字比率に係る赤字・黒字の構成分析!G$39,"▲", "-")), 2) &lt; 0, ABS(ROUND(VALUE(SUBSTITUTE(連結実質赤字比率に係る赤字・黒字の構成分析!G$39,"▲", "-")), 2)), NA())</f>
        <v>#N/A</v>
      </c>
      <c r="E31" s="149">
        <f>IF(ROUND(VALUE(SUBSTITUTE(連結実質赤字比率に係る赤字・黒字の構成分析!G$39,"▲", "-")), 2) &gt;= 0, ABS(ROUND(VALUE(SUBSTITUTE(連結実質赤字比率に係る赤字・黒字の構成分析!G$39,"▲", "-")), 2)), NA())</f>
        <v>0.39</v>
      </c>
      <c r="F31" s="149" t="e">
        <f>IF(ROUND(VALUE(SUBSTITUTE(連結実質赤字比率に係る赤字・黒字の構成分析!H$39,"▲", "-")), 2) &lt; 0, ABS(ROUND(VALUE(SUBSTITUTE(連結実質赤字比率に係る赤字・黒字の構成分析!H$39,"▲", "-")), 2)), NA())</f>
        <v>#N/A</v>
      </c>
      <c r="G31" s="149">
        <f>IF(ROUND(VALUE(SUBSTITUTE(連結実質赤字比率に係る赤字・黒字の構成分析!H$39,"▲", "-")), 2) &gt;= 0, ABS(ROUND(VALUE(SUBSTITUTE(連結実質赤字比率に係る赤字・黒字の構成分析!H$39,"▲", "-")), 2)), NA())</f>
        <v>0.12</v>
      </c>
      <c r="H31" s="149" t="e">
        <f>IF(ROUND(VALUE(SUBSTITUTE(連結実質赤字比率に係る赤字・黒字の構成分析!I$39,"▲", "-")), 2) &lt; 0, ABS(ROUND(VALUE(SUBSTITUTE(連結実質赤字比率に係る赤字・黒字の構成分析!I$39,"▲", "-")), 2)), NA())</f>
        <v>#N/A</v>
      </c>
      <c r="I31" s="149">
        <f>IF(ROUND(VALUE(SUBSTITUTE(連結実質赤字比率に係る赤字・黒字の構成分析!I$39,"▲", "-")), 2) &gt;= 0, ABS(ROUND(VALUE(SUBSTITUTE(連結実質赤字比率に係る赤字・黒字の構成分析!I$39,"▲", "-")), 2)), NA())</f>
        <v>0.25</v>
      </c>
      <c r="J31" s="149" t="e">
        <f>IF(ROUND(VALUE(SUBSTITUTE(連結実質赤字比率に係る赤字・黒字の構成分析!J$39,"▲", "-")), 2) &lt; 0, ABS(ROUND(VALUE(SUBSTITUTE(連結実質赤字比率に係る赤字・黒字の構成分析!J$39,"▲", "-")), 2)), NA())</f>
        <v>#N/A</v>
      </c>
      <c r="K31" s="149">
        <f>IF(ROUND(VALUE(SUBSTITUTE(連結実質赤字比率に係る赤字・黒字の構成分析!J$39,"▲", "-")), 2) &gt;= 0, ABS(ROUND(VALUE(SUBSTITUTE(連結実質赤字比率に係る赤字・黒字の構成分析!J$39,"▲", "-")), 2)), NA())</f>
        <v>0.5</v>
      </c>
    </row>
    <row r="32" spans="1:11">
      <c r="A32" s="149" t="str">
        <f>IF(連結実質赤字比率に係る赤字・黒字の構成分析!C$38="",NA(),連結実質赤字比率に係る赤字・黒字の構成分析!C$38)</f>
        <v>国民健康保険事業会計（事業勘定）</v>
      </c>
      <c r="B32" s="149" t="e">
        <f>IF(ROUND(VALUE(SUBSTITUTE(連結実質赤字比率に係る赤字・黒字の構成分析!F$38,"▲", "-")), 2) &lt; 0, ABS(ROUND(VALUE(SUBSTITUTE(連結実質赤字比率に係る赤字・黒字の構成分析!F$38,"▲", "-")), 2)), NA())</f>
        <v>#N/A</v>
      </c>
      <c r="C32" s="149">
        <f>IF(ROUND(VALUE(SUBSTITUTE(連結実質赤字比率に係る赤字・黒字の構成分析!F$38,"▲", "-")), 2) &gt;= 0, ABS(ROUND(VALUE(SUBSTITUTE(連結実質赤字比率に係る赤字・黒字の構成分析!F$38,"▲", "-")), 2)), NA())</f>
        <v>1.26</v>
      </c>
      <c r="D32" s="149" t="e">
        <f>IF(ROUND(VALUE(SUBSTITUTE(連結実質赤字比率に係る赤字・黒字の構成分析!G$38,"▲", "-")), 2) &lt; 0, ABS(ROUND(VALUE(SUBSTITUTE(連結実質赤字比率に係る赤字・黒字の構成分析!G$38,"▲", "-")), 2)), NA())</f>
        <v>#N/A</v>
      </c>
      <c r="E32" s="149">
        <f>IF(ROUND(VALUE(SUBSTITUTE(連結実質赤字比率に係る赤字・黒字の構成分析!G$38,"▲", "-")), 2) &gt;= 0, ABS(ROUND(VALUE(SUBSTITUTE(連結実質赤字比率に係る赤字・黒字の構成分析!G$38,"▲", "-")), 2)), NA())</f>
        <v>0.59</v>
      </c>
      <c r="F32" s="149" t="e">
        <f>IF(ROUND(VALUE(SUBSTITUTE(連結実質赤字比率に係る赤字・黒字の構成分析!H$38,"▲", "-")), 2) &lt; 0, ABS(ROUND(VALUE(SUBSTITUTE(連結実質赤字比率に係る赤字・黒字の構成分析!H$38,"▲", "-")), 2)), NA())</f>
        <v>#N/A</v>
      </c>
      <c r="G32" s="149">
        <f>IF(ROUND(VALUE(SUBSTITUTE(連結実質赤字比率に係る赤字・黒字の構成分析!H$38,"▲", "-")), 2) &gt;= 0, ABS(ROUND(VALUE(SUBSTITUTE(連結実質赤字比率に係る赤字・黒字の構成分析!H$38,"▲", "-")), 2)), NA())</f>
        <v>0.6</v>
      </c>
      <c r="H32" s="149" t="e">
        <f>IF(ROUND(VALUE(SUBSTITUTE(連結実質赤字比率に係る赤字・黒字の構成分析!I$38,"▲", "-")), 2) &lt; 0, ABS(ROUND(VALUE(SUBSTITUTE(連結実質赤字比率に係る赤字・黒字の構成分析!I$38,"▲", "-")), 2)), NA())</f>
        <v>#N/A</v>
      </c>
      <c r="I32" s="149">
        <f>IF(ROUND(VALUE(SUBSTITUTE(連結実質赤字比率に係る赤字・黒字の構成分析!I$38,"▲", "-")), 2) &gt;= 0, ABS(ROUND(VALUE(SUBSTITUTE(連結実質赤字比率に係る赤字・黒字の構成分析!I$38,"▲", "-")), 2)), NA())</f>
        <v>1.04</v>
      </c>
      <c r="J32" s="149" t="e">
        <f>IF(ROUND(VALUE(SUBSTITUTE(連結実質赤字比率に係る赤字・黒字の構成分析!J$38,"▲", "-")), 2) &lt; 0, ABS(ROUND(VALUE(SUBSTITUTE(連結実質赤字比率に係る赤字・黒字の構成分析!J$38,"▲", "-")), 2)), NA())</f>
        <v>#N/A</v>
      </c>
      <c r="K32" s="149">
        <f>IF(ROUND(VALUE(SUBSTITUTE(連結実質赤字比率に係る赤字・黒字の構成分析!J$38,"▲", "-")), 2) &gt;= 0, ABS(ROUND(VALUE(SUBSTITUTE(連結実質赤字比率に係る赤字・黒字の構成分析!J$38,"▲", "-")), 2)), NA())</f>
        <v>0.96</v>
      </c>
    </row>
    <row r="33" spans="1:16">
      <c r="A33" s="149" t="str">
        <f>IF(連結実質赤字比率に係る赤字・黒字の構成分析!C$37="",NA(),連結実質赤字比率に係る赤字・黒字の構成分析!C$37)</f>
        <v>病院事業会計</v>
      </c>
      <c r="B33" s="149" t="e">
        <f>IF(ROUND(VALUE(SUBSTITUTE(連結実質赤字比率に係る赤字・黒字の構成分析!F$37,"▲", "-")), 2) &lt; 0, ABS(ROUND(VALUE(SUBSTITUTE(連結実質赤字比率に係る赤字・黒字の構成分析!F$37,"▲", "-")), 2)), NA())</f>
        <v>#N/A</v>
      </c>
      <c r="C33" s="149">
        <f>IF(ROUND(VALUE(SUBSTITUTE(連結実質赤字比率に係る赤字・黒字の構成分析!F$37,"▲", "-")), 2) &gt;= 0, ABS(ROUND(VALUE(SUBSTITUTE(連結実質赤字比率に係る赤字・黒字の構成分析!F$37,"▲", "-")), 2)), NA())</f>
        <v>0.8</v>
      </c>
      <c r="D33" s="149" t="e">
        <f>IF(ROUND(VALUE(SUBSTITUTE(連結実質赤字比率に係る赤字・黒字の構成分析!G$37,"▲", "-")), 2) &lt; 0, ABS(ROUND(VALUE(SUBSTITUTE(連結実質赤字比率に係る赤字・黒字の構成分析!G$37,"▲", "-")), 2)), NA())</f>
        <v>#N/A</v>
      </c>
      <c r="E33" s="149">
        <f>IF(ROUND(VALUE(SUBSTITUTE(連結実質赤字比率に係る赤字・黒字の構成分析!G$37,"▲", "-")), 2) &gt;= 0, ABS(ROUND(VALUE(SUBSTITUTE(連結実質赤字比率に係る赤字・黒字の構成分析!G$37,"▲", "-")), 2)), NA())</f>
        <v>0.76</v>
      </c>
      <c r="F33" s="149" t="e">
        <f>IF(ROUND(VALUE(SUBSTITUTE(連結実質赤字比率に係る赤字・黒字の構成分析!H$37,"▲", "-")), 2) &lt; 0, ABS(ROUND(VALUE(SUBSTITUTE(連結実質赤字比率に係る赤字・黒字の構成分析!H$37,"▲", "-")), 2)), NA())</f>
        <v>#N/A</v>
      </c>
      <c r="G33" s="149">
        <f>IF(ROUND(VALUE(SUBSTITUTE(連結実質赤字比率に係る赤字・黒字の構成分析!H$37,"▲", "-")), 2) &gt;= 0, ABS(ROUND(VALUE(SUBSTITUTE(連結実質赤字比率に係る赤字・黒字の構成分析!H$37,"▲", "-")), 2)), NA())</f>
        <v>0.86</v>
      </c>
      <c r="H33" s="149" t="e">
        <f>IF(ROUND(VALUE(SUBSTITUTE(連結実質赤字比率に係る赤字・黒字の構成分析!I$37,"▲", "-")), 2) &lt; 0, ABS(ROUND(VALUE(SUBSTITUTE(連結実質赤字比率に係る赤字・黒字の構成分析!I$37,"▲", "-")), 2)), NA())</f>
        <v>#N/A</v>
      </c>
      <c r="I33" s="149">
        <f>IF(ROUND(VALUE(SUBSTITUTE(連結実質赤字比率に係る赤字・黒字の構成分析!I$37,"▲", "-")), 2) &gt;= 0, ABS(ROUND(VALUE(SUBSTITUTE(連結実質赤字比率に係る赤字・黒字の構成分析!I$37,"▲", "-")), 2)), NA())</f>
        <v>0.95</v>
      </c>
      <c r="J33" s="149" t="e">
        <f>IF(ROUND(VALUE(SUBSTITUTE(連結実質赤字比率に係る赤字・黒字の構成分析!J$37,"▲", "-")), 2) &lt; 0, ABS(ROUND(VALUE(SUBSTITUTE(連結実質赤字比率に係る赤字・黒字の構成分析!J$37,"▲", "-")), 2)), NA())</f>
        <v>#N/A</v>
      </c>
      <c r="K33" s="149">
        <f>IF(ROUND(VALUE(SUBSTITUTE(連結実質赤字比率に係る赤字・黒字の構成分析!J$37,"▲", "-")), 2) &gt;= 0, ABS(ROUND(VALUE(SUBSTITUTE(連結実質赤字比率に係る赤字・黒字の構成分析!J$37,"▲", "-")), 2)), NA())</f>
        <v>1.3</v>
      </c>
    </row>
    <row r="34" spans="1:16">
      <c r="A34" s="149" t="str">
        <f>IF(連結実質赤字比率に係る赤字・黒字の構成分析!C$36="",NA(),連結実質赤字比率に係る赤字・黒字の構成分析!C$36)</f>
        <v>一般会計</v>
      </c>
      <c r="B34" s="149" t="e">
        <f>IF(ROUND(VALUE(SUBSTITUTE(連結実質赤字比率に係る赤字・黒字の構成分析!F$36,"▲", "-")), 2) &lt; 0, ABS(ROUND(VALUE(SUBSTITUTE(連結実質赤字比率に係る赤字・黒字の構成分析!F$36,"▲", "-")), 2)), NA())</f>
        <v>#N/A</v>
      </c>
      <c r="C34" s="149">
        <f>IF(ROUND(VALUE(SUBSTITUTE(連結実質赤字比率に係る赤字・黒字の構成分析!F$36,"▲", "-")), 2) &gt;= 0, ABS(ROUND(VALUE(SUBSTITUTE(連結実質赤字比率に係る赤字・黒字の構成分析!F$36,"▲", "-")), 2)), NA())</f>
        <v>2.44</v>
      </c>
      <c r="D34" s="149" t="e">
        <f>IF(ROUND(VALUE(SUBSTITUTE(連結実質赤字比率に係る赤字・黒字の構成分析!G$36,"▲", "-")), 2) &lt; 0, ABS(ROUND(VALUE(SUBSTITUTE(連結実質赤字比率に係る赤字・黒字の構成分析!G$36,"▲", "-")), 2)), NA())</f>
        <v>#N/A</v>
      </c>
      <c r="E34" s="149">
        <f>IF(ROUND(VALUE(SUBSTITUTE(連結実質赤字比率に係る赤字・黒字の構成分析!G$36,"▲", "-")), 2) &gt;= 0, ABS(ROUND(VALUE(SUBSTITUTE(連結実質赤字比率に係る赤字・黒字の構成分析!G$36,"▲", "-")), 2)), NA())</f>
        <v>2.82</v>
      </c>
      <c r="F34" s="149" t="e">
        <f>IF(ROUND(VALUE(SUBSTITUTE(連結実質赤字比率に係る赤字・黒字の構成分析!H$36,"▲", "-")), 2) &lt; 0, ABS(ROUND(VALUE(SUBSTITUTE(連結実質赤字比率に係る赤字・黒字の構成分析!H$36,"▲", "-")), 2)), NA())</f>
        <v>#N/A</v>
      </c>
      <c r="G34" s="149">
        <f>IF(ROUND(VALUE(SUBSTITUTE(連結実質赤字比率に係る赤字・黒字の構成分析!H$36,"▲", "-")), 2) &gt;= 0, ABS(ROUND(VALUE(SUBSTITUTE(連結実質赤字比率に係る赤字・黒字の構成分析!H$36,"▲", "-")), 2)), NA())</f>
        <v>2.7</v>
      </c>
      <c r="H34" s="149" t="e">
        <f>IF(ROUND(VALUE(SUBSTITUTE(連結実質赤字比率に係る赤字・黒字の構成分析!I$36,"▲", "-")), 2) &lt; 0, ABS(ROUND(VALUE(SUBSTITUTE(連結実質赤字比率に係る赤字・黒字の構成分析!I$36,"▲", "-")), 2)), NA())</f>
        <v>#N/A</v>
      </c>
      <c r="I34" s="149">
        <f>IF(ROUND(VALUE(SUBSTITUTE(連結実質赤字比率に係る赤字・黒字の構成分析!I$36,"▲", "-")), 2) &gt;= 0, ABS(ROUND(VALUE(SUBSTITUTE(連結実質赤字比率に係る赤字・黒字の構成分析!I$36,"▲", "-")), 2)), NA())</f>
        <v>2.77</v>
      </c>
      <c r="J34" s="149" t="e">
        <f>IF(ROUND(VALUE(SUBSTITUTE(連結実質赤字比率に係る赤字・黒字の構成分析!J$36,"▲", "-")), 2) &lt; 0, ABS(ROUND(VALUE(SUBSTITUTE(連結実質赤字比率に係る赤字・黒字の構成分析!J$36,"▲", "-")), 2)), NA())</f>
        <v>#N/A</v>
      </c>
      <c r="K34" s="149">
        <f>IF(ROUND(VALUE(SUBSTITUTE(連結実質赤字比率に係る赤字・黒字の構成分析!J$36,"▲", "-")), 2) &gt;= 0, ABS(ROUND(VALUE(SUBSTITUTE(連結実質赤字比率に係る赤字・黒字の構成分析!J$36,"▲", "-")), 2)), NA())</f>
        <v>3.26</v>
      </c>
    </row>
    <row r="35" spans="1:16">
      <c r="A35" s="149" t="str">
        <f>IF(連結実質赤字比率に係る赤字・黒字の構成分析!C$35="",NA(),連結実質赤字比率に係る赤字・黒字の構成分析!C$35)</f>
        <v>下水道事業会計</v>
      </c>
      <c r="B35" s="149" t="e">
        <f>IF(ROUND(VALUE(SUBSTITUTE(連結実質赤字比率に係る赤字・黒字の構成分析!F$35,"▲", "-")), 2) &lt; 0, ABS(ROUND(VALUE(SUBSTITUTE(連結実質赤字比率に係る赤字・黒字の構成分析!F$35,"▲", "-")), 2)), NA())</f>
        <v>#N/A</v>
      </c>
      <c r="C35" s="149">
        <f>IF(ROUND(VALUE(SUBSTITUTE(連結実質赤字比率に係る赤字・黒字の構成分析!F$35,"▲", "-")), 2) &gt;= 0, ABS(ROUND(VALUE(SUBSTITUTE(連結実質赤字比率に係る赤字・黒字の構成分析!F$35,"▲", "-")), 2)), NA())</f>
        <v>6.02</v>
      </c>
      <c r="D35" s="149" t="e">
        <f>IF(ROUND(VALUE(SUBSTITUTE(連結実質赤字比率に係る赤字・黒字の構成分析!G$35,"▲", "-")), 2) &lt; 0, ABS(ROUND(VALUE(SUBSTITUTE(連結実質赤字比率に係る赤字・黒字の構成分析!G$35,"▲", "-")), 2)), NA())</f>
        <v>#N/A</v>
      </c>
      <c r="E35" s="149">
        <f>IF(ROUND(VALUE(SUBSTITUTE(連結実質赤字比率に係る赤字・黒字の構成分析!G$35,"▲", "-")), 2) &gt;= 0, ABS(ROUND(VALUE(SUBSTITUTE(連結実質赤字比率に係る赤字・黒字の構成分析!G$35,"▲", "-")), 2)), NA())</f>
        <v>6.39</v>
      </c>
      <c r="F35" s="149" t="e">
        <f>IF(ROUND(VALUE(SUBSTITUTE(連結実質赤字比率に係る赤字・黒字の構成分析!H$35,"▲", "-")), 2) &lt; 0, ABS(ROUND(VALUE(SUBSTITUTE(連結実質赤字比率に係る赤字・黒字の構成分析!H$35,"▲", "-")), 2)), NA())</f>
        <v>#N/A</v>
      </c>
      <c r="G35" s="149">
        <f>IF(ROUND(VALUE(SUBSTITUTE(連結実質赤字比率に係る赤字・黒字の構成分析!H$35,"▲", "-")), 2) &gt;= 0, ABS(ROUND(VALUE(SUBSTITUTE(連結実質赤字比率に係る赤字・黒字の構成分析!H$35,"▲", "-")), 2)), NA())</f>
        <v>6.35</v>
      </c>
      <c r="H35" s="149" t="e">
        <f>IF(ROUND(VALUE(SUBSTITUTE(連結実質赤字比率に係る赤字・黒字の構成分析!I$35,"▲", "-")), 2) &lt; 0, ABS(ROUND(VALUE(SUBSTITUTE(連結実質赤字比率に係る赤字・黒字の構成分析!I$35,"▲", "-")), 2)), NA())</f>
        <v>#N/A</v>
      </c>
      <c r="I35" s="149">
        <f>IF(ROUND(VALUE(SUBSTITUTE(連結実質赤字比率に係る赤字・黒字の構成分析!I$35,"▲", "-")), 2) &gt;= 0, ABS(ROUND(VALUE(SUBSTITUTE(連結実質赤字比率に係る赤字・黒字の構成分析!I$35,"▲", "-")), 2)), NA())</f>
        <v>6.47</v>
      </c>
      <c r="J35" s="149" t="e">
        <f>IF(ROUND(VALUE(SUBSTITUTE(連結実質赤字比率に係る赤字・黒字の構成分析!J$35,"▲", "-")), 2) &lt; 0, ABS(ROUND(VALUE(SUBSTITUTE(連結実質赤字比率に係る赤字・黒字の構成分析!J$35,"▲", "-")), 2)), NA())</f>
        <v>#N/A</v>
      </c>
      <c r="K35" s="149">
        <f>IF(ROUND(VALUE(SUBSTITUTE(連結実質赤字比率に係る赤字・黒字の構成分析!J$35,"▲", "-")), 2) &gt;= 0, ABS(ROUND(VALUE(SUBSTITUTE(連結実質赤字比率に係る赤字・黒字の構成分析!J$35,"▲", "-")), 2)), NA())</f>
        <v>5.53</v>
      </c>
    </row>
    <row r="36" spans="1:16">
      <c r="A36" s="149" t="str">
        <f>IF(連結実質赤字比率に係る赤字・黒字の構成分析!C$34="",NA(),連結実質赤字比率に係る赤字・黒字の構成分析!C$34)</f>
        <v>水道事業会計</v>
      </c>
      <c r="B36" s="149" t="e">
        <f>IF(ROUND(VALUE(SUBSTITUTE(連結実質赤字比率に係る赤字・黒字の構成分析!F$34,"▲", "-")), 2) &lt; 0, ABS(ROUND(VALUE(SUBSTITUTE(連結実質赤字比率に係る赤字・黒字の構成分析!F$34,"▲", "-")), 2)), NA())</f>
        <v>#N/A</v>
      </c>
      <c r="C36" s="149">
        <f>IF(ROUND(VALUE(SUBSTITUTE(連結実質赤字比率に係る赤字・黒字の構成分析!F$34,"▲", "-")), 2) &gt;= 0, ABS(ROUND(VALUE(SUBSTITUTE(連結実質赤字比率に係る赤字・黒字の構成分析!F$34,"▲", "-")), 2)), NA())</f>
        <v>5.76</v>
      </c>
      <c r="D36" s="149" t="e">
        <f>IF(ROUND(VALUE(SUBSTITUTE(連結実質赤字比率に係る赤字・黒字の構成分析!G$34,"▲", "-")), 2) &lt; 0, ABS(ROUND(VALUE(SUBSTITUTE(連結実質赤字比率に係る赤字・黒字の構成分析!G$34,"▲", "-")), 2)), NA())</f>
        <v>#N/A</v>
      </c>
      <c r="E36" s="149">
        <f>IF(ROUND(VALUE(SUBSTITUTE(連結実質赤字比率に係る赤字・黒字の構成分析!G$34,"▲", "-")), 2) &gt;= 0, ABS(ROUND(VALUE(SUBSTITUTE(連結実質赤字比率に係る赤字・黒字の構成分析!G$34,"▲", "-")), 2)), NA())</f>
        <v>5.5</v>
      </c>
      <c r="F36" s="149" t="e">
        <f>IF(ROUND(VALUE(SUBSTITUTE(連結実質赤字比率に係る赤字・黒字の構成分析!H$34,"▲", "-")), 2) &lt; 0, ABS(ROUND(VALUE(SUBSTITUTE(連結実質赤字比率に係る赤字・黒字の構成分析!H$34,"▲", "-")), 2)), NA())</f>
        <v>#N/A</v>
      </c>
      <c r="G36" s="149">
        <f>IF(ROUND(VALUE(SUBSTITUTE(連結実質赤字比率に係る赤字・黒字の構成分析!H$34,"▲", "-")), 2) &gt;= 0, ABS(ROUND(VALUE(SUBSTITUTE(連結実質赤字比率に係る赤字・黒字の構成分析!H$34,"▲", "-")), 2)), NA())</f>
        <v>5.14</v>
      </c>
      <c r="H36" s="149" t="e">
        <f>IF(ROUND(VALUE(SUBSTITUTE(連結実質赤字比率に係る赤字・黒字の構成分析!I$34,"▲", "-")), 2) &lt; 0, ABS(ROUND(VALUE(SUBSTITUTE(連結実質赤字比率に係る赤字・黒字の構成分析!I$34,"▲", "-")), 2)), NA())</f>
        <v>#N/A</v>
      </c>
      <c r="I36" s="149">
        <f>IF(ROUND(VALUE(SUBSTITUTE(連結実質赤字比率に係る赤字・黒字の構成分析!I$34,"▲", "-")), 2) &gt;= 0, ABS(ROUND(VALUE(SUBSTITUTE(連結実質赤字比率に係る赤字・黒字の構成分析!I$34,"▲", "-")), 2)), NA())</f>
        <v>5.59</v>
      </c>
      <c r="J36" s="149" t="e">
        <f>IF(ROUND(VALUE(SUBSTITUTE(連結実質赤字比率に係る赤字・黒字の構成分析!J$34,"▲", "-")), 2) &lt; 0, ABS(ROUND(VALUE(SUBSTITUTE(連結実質赤字比率に係る赤字・黒字の構成分析!J$34,"▲", "-")), 2)), NA())</f>
        <v>#N/A</v>
      </c>
      <c r="K36" s="149">
        <f>IF(ROUND(VALUE(SUBSTITUTE(連結実質赤字比率に係る赤字・黒字の構成分析!J$34,"▲", "-")), 2) &gt;= 0, ABS(ROUND(VALUE(SUBSTITUTE(連結実質赤字比率に係る赤字・黒字の構成分析!J$34,"▲", "-")), 2)), NA())</f>
        <v>6.04</v>
      </c>
    </row>
    <row r="39" spans="1:16">
      <c r="A39" s="118" t="s">
        <v>55</v>
      </c>
    </row>
    <row r="40" spans="1:16">
      <c r="A40" s="150"/>
      <c r="B40" s="150" t="str">
        <f>'実質公債費比率（分子）の構造'!K$44</f>
        <v>H29</v>
      </c>
      <c r="C40" s="150"/>
      <c r="D40" s="150"/>
      <c r="E40" s="150" t="str">
        <f>'実質公債費比率（分子）の構造'!L$44</f>
        <v>H30</v>
      </c>
      <c r="F40" s="150"/>
      <c r="G40" s="150"/>
      <c r="H40" s="150" t="str">
        <f>'実質公債費比率（分子）の構造'!M$44</f>
        <v>R01</v>
      </c>
      <c r="I40" s="150"/>
      <c r="J40" s="150"/>
      <c r="K40" s="150" t="str">
        <f>'実質公債費比率（分子）の構造'!N$44</f>
        <v>R02</v>
      </c>
      <c r="L40" s="150"/>
      <c r="M40" s="150"/>
      <c r="N40" s="150" t="str">
        <f>'実質公債費比率（分子）の構造'!O$44</f>
        <v>R03</v>
      </c>
      <c r="O40" s="150"/>
      <c r="P40" s="150"/>
    </row>
    <row r="41" spans="1:16">
      <c r="A41" s="150"/>
      <c r="B41" s="150" t="s">
        <v>56</v>
      </c>
      <c r="C41" s="150"/>
      <c r="D41" s="150" t="s">
        <v>57</v>
      </c>
      <c r="E41" s="150" t="s">
        <v>56</v>
      </c>
      <c r="F41" s="150"/>
      <c r="G41" s="150" t="s">
        <v>57</v>
      </c>
      <c r="H41" s="150" t="s">
        <v>56</v>
      </c>
      <c r="I41" s="150"/>
      <c r="J41" s="150" t="s">
        <v>57</v>
      </c>
      <c r="K41" s="150" t="s">
        <v>56</v>
      </c>
      <c r="L41" s="150"/>
      <c r="M41" s="150" t="s">
        <v>57</v>
      </c>
      <c r="N41" s="150" t="s">
        <v>56</v>
      </c>
      <c r="O41" s="150"/>
      <c r="P41" s="150" t="s">
        <v>57</v>
      </c>
    </row>
    <row r="42" spans="1:16">
      <c r="A42" s="150" t="s">
        <v>58</v>
      </c>
      <c r="B42" s="150"/>
      <c r="C42" s="150"/>
      <c r="D42" s="150">
        <f>'実質公債費比率（分子）の構造'!K$52</f>
        <v>35629</v>
      </c>
      <c r="E42" s="150"/>
      <c r="F42" s="150"/>
      <c r="G42" s="150">
        <f>'実質公債費比率（分子）の構造'!L$52</f>
        <v>35019</v>
      </c>
      <c r="H42" s="150"/>
      <c r="I42" s="150"/>
      <c r="J42" s="150">
        <f>'実質公債費比率（分子）の構造'!M$52</f>
        <v>34590</v>
      </c>
      <c r="K42" s="150"/>
      <c r="L42" s="150"/>
      <c r="M42" s="150">
        <f>'実質公債費比率（分子）の構造'!N$52</f>
        <v>33521</v>
      </c>
      <c r="N42" s="150"/>
      <c r="O42" s="150"/>
      <c r="P42" s="150">
        <f>'実質公債費比率（分子）の構造'!O$52</f>
        <v>33003</v>
      </c>
    </row>
    <row r="43" spans="1:16">
      <c r="A43" s="150" t="s">
        <v>59</v>
      </c>
      <c r="B43" s="150" t="str">
        <f>'実質公債費比率（分子）の構造'!K$51</f>
        <v>-</v>
      </c>
      <c r="C43" s="150"/>
      <c r="D43" s="150"/>
      <c r="E43" s="150" t="str">
        <f>'実質公債費比率（分子）の構造'!L$51</f>
        <v>-</v>
      </c>
      <c r="F43" s="150"/>
      <c r="G43" s="150"/>
      <c r="H43" s="150" t="str">
        <f>'実質公債費比率（分子）の構造'!M$51</f>
        <v>-</v>
      </c>
      <c r="I43" s="150"/>
      <c r="J43" s="150"/>
      <c r="K43" s="150" t="str">
        <f>'実質公債費比率（分子）の構造'!N$51</f>
        <v>-</v>
      </c>
      <c r="L43" s="150"/>
      <c r="M43" s="150"/>
      <c r="N43" s="150" t="str">
        <f>'実質公債費比率（分子）の構造'!O$51</f>
        <v>-</v>
      </c>
      <c r="O43" s="150"/>
      <c r="P43" s="150"/>
    </row>
    <row r="44" spans="1:16">
      <c r="A44" s="150" t="s">
        <v>60</v>
      </c>
      <c r="B44" s="150">
        <f>'実質公債費比率（分子）の構造'!K$50</f>
        <v>1175</v>
      </c>
      <c r="C44" s="150"/>
      <c r="D44" s="150"/>
      <c r="E44" s="150">
        <f>'実質公債費比率（分子）の構造'!L$50</f>
        <v>1376</v>
      </c>
      <c r="F44" s="150"/>
      <c r="G44" s="150"/>
      <c r="H44" s="150">
        <f>'実質公債費比率（分子）の構造'!M$50</f>
        <v>1160</v>
      </c>
      <c r="I44" s="150"/>
      <c r="J44" s="150"/>
      <c r="K44" s="150">
        <f>'実質公債費比率（分子）の構造'!N$50</f>
        <v>1142</v>
      </c>
      <c r="L44" s="150"/>
      <c r="M44" s="150"/>
      <c r="N44" s="150">
        <f>'実質公債費比率（分子）の構造'!O$50</f>
        <v>902</v>
      </c>
      <c r="O44" s="150"/>
      <c r="P44" s="150"/>
    </row>
    <row r="45" spans="1:16">
      <c r="A45" s="150" t="s">
        <v>61</v>
      </c>
      <c r="B45" s="150">
        <f>'実質公債費比率（分子）の構造'!K$49</f>
        <v>112</v>
      </c>
      <c r="C45" s="150"/>
      <c r="D45" s="150"/>
      <c r="E45" s="150">
        <f>'実質公債費比率（分子）の構造'!L$49</f>
        <v>143</v>
      </c>
      <c r="F45" s="150"/>
      <c r="G45" s="150"/>
      <c r="H45" s="150">
        <f>'実質公債費比率（分子）の構造'!M$49</f>
        <v>126</v>
      </c>
      <c r="I45" s="150"/>
      <c r="J45" s="150"/>
      <c r="K45" s="150">
        <f>'実質公債費比率（分子）の構造'!N$49</f>
        <v>132</v>
      </c>
      <c r="L45" s="150"/>
      <c r="M45" s="150"/>
      <c r="N45" s="150">
        <f>'実質公債費比率（分子）の構造'!O$49</f>
        <v>138</v>
      </c>
      <c r="O45" s="150"/>
      <c r="P45" s="150"/>
    </row>
    <row r="46" spans="1:16">
      <c r="A46" s="150" t="s">
        <v>62</v>
      </c>
      <c r="B46" s="150">
        <f>'実質公債費比率（分子）の構造'!K$48</f>
        <v>6940</v>
      </c>
      <c r="C46" s="150"/>
      <c r="D46" s="150"/>
      <c r="E46" s="150">
        <f>'実質公債費比率（分子）の構造'!L$48</f>
        <v>6509</v>
      </c>
      <c r="F46" s="150"/>
      <c r="G46" s="150"/>
      <c r="H46" s="150">
        <f>'実質公債費比率（分子）の構造'!M$48</f>
        <v>5819</v>
      </c>
      <c r="I46" s="150"/>
      <c r="J46" s="150"/>
      <c r="K46" s="150">
        <f>'実質公債費比率（分子）の構造'!N$48</f>
        <v>5569</v>
      </c>
      <c r="L46" s="150"/>
      <c r="M46" s="150"/>
      <c r="N46" s="150">
        <f>'実質公債費比率（分子）の構造'!O$48</f>
        <v>5466</v>
      </c>
      <c r="O46" s="150"/>
      <c r="P46" s="150"/>
    </row>
    <row r="47" spans="1:16">
      <c r="A47" s="150" t="s">
        <v>63</v>
      </c>
      <c r="B47" s="150">
        <f>'実質公債費比率（分子）の構造'!K$47</f>
        <v>7235</v>
      </c>
      <c r="C47" s="150"/>
      <c r="D47" s="150"/>
      <c r="E47" s="150">
        <f>'実質公債費比率（分子）の構造'!L$47</f>
        <v>8035</v>
      </c>
      <c r="F47" s="150"/>
      <c r="G47" s="150"/>
      <c r="H47" s="150">
        <f>'実質公債費比率（分子）の構造'!M$47</f>
        <v>8868</v>
      </c>
      <c r="I47" s="150"/>
      <c r="J47" s="150"/>
      <c r="K47" s="150">
        <f>'実質公債費比率（分子）の構造'!N$47</f>
        <v>9592</v>
      </c>
      <c r="L47" s="150"/>
      <c r="M47" s="150"/>
      <c r="N47" s="150">
        <f>'実質公債費比率（分子）の構造'!O$47</f>
        <v>10315</v>
      </c>
      <c r="O47" s="150"/>
      <c r="P47" s="150"/>
    </row>
    <row r="48" spans="1:16">
      <c r="A48" s="150" t="s">
        <v>64</v>
      </c>
      <c r="B48" s="150" t="str">
        <f>'実質公債費比率（分子）の構造'!K$46</f>
        <v>-</v>
      </c>
      <c r="C48" s="150"/>
      <c r="D48" s="150"/>
      <c r="E48" s="150">
        <f>'実質公債費比率（分子）の構造'!L$46</f>
        <v>39</v>
      </c>
      <c r="F48" s="150"/>
      <c r="G48" s="150"/>
      <c r="H48" s="150">
        <f>'実質公債費比率（分子）の構造'!M$46</f>
        <v>58</v>
      </c>
      <c r="I48" s="150"/>
      <c r="J48" s="150"/>
      <c r="K48" s="150">
        <f>'実質公債費比率（分子）の構造'!N$46</f>
        <v>52</v>
      </c>
      <c r="L48" s="150"/>
      <c r="M48" s="150"/>
      <c r="N48" s="150">
        <f>'実質公債費比率（分子）の構造'!O$46</f>
        <v>48</v>
      </c>
      <c r="O48" s="150"/>
      <c r="P48" s="150"/>
    </row>
    <row r="49" spans="1:16">
      <c r="A49" s="150" t="s">
        <v>65</v>
      </c>
      <c r="B49" s="150">
        <f>'実質公債費比率（分子）の構造'!K$45</f>
        <v>30648</v>
      </c>
      <c r="C49" s="150"/>
      <c r="D49" s="150"/>
      <c r="E49" s="150">
        <f>'実質公債費比率（分子）の構造'!L$45</f>
        <v>29609</v>
      </c>
      <c r="F49" s="150"/>
      <c r="G49" s="150"/>
      <c r="H49" s="150">
        <f>'実質公債費比率（分子）の構造'!M$45</f>
        <v>28891</v>
      </c>
      <c r="I49" s="150"/>
      <c r="J49" s="150"/>
      <c r="K49" s="150">
        <f>'実質公債費比率（分子）の構造'!N$45</f>
        <v>28386</v>
      </c>
      <c r="L49" s="150"/>
      <c r="M49" s="150"/>
      <c r="N49" s="150">
        <f>'実質公債費比率（分子）の構造'!O$45</f>
        <v>26244</v>
      </c>
      <c r="O49" s="150"/>
      <c r="P49" s="150"/>
    </row>
    <row r="50" spans="1:16">
      <c r="A50" s="150" t="s">
        <v>66</v>
      </c>
      <c r="B50" s="150" t="e">
        <f>NA()</f>
        <v>#N/A</v>
      </c>
      <c r="C50" s="150">
        <f>IF(ISNUMBER('実質公債費比率（分子）の構造'!K$53),'実質公債費比率（分子）の構造'!K$53,NA())</f>
        <v>10481</v>
      </c>
      <c r="D50" s="150" t="e">
        <f>NA()</f>
        <v>#N/A</v>
      </c>
      <c r="E50" s="150" t="e">
        <f>NA()</f>
        <v>#N/A</v>
      </c>
      <c r="F50" s="150">
        <f>IF(ISNUMBER('実質公債費比率（分子）の構造'!L$53),'実質公債費比率（分子）の構造'!L$53,NA())</f>
        <v>10692</v>
      </c>
      <c r="G50" s="150" t="e">
        <f>NA()</f>
        <v>#N/A</v>
      </c>
      <c r="H50" s="150" t="e">
        <f>NA()</f>
        <v>#N/A</v>
      </c>
      <c r="I50" s="150">
        <f>IF(ISNUMBER('実質公債費比率（分子）の構造'!M$53),'実質公債費比率（分子）の構造'!M$53,NA())</f>
        <v>10332</v>
      </c>
      <c r="J50" s="150" t="e">
        <f>NA()</f>
        <v>#N/A</v>
      </c>
      <c r="K50" s="150" t="e">
        <f>NA()</f>
        <v>#N/A</v>
      </c>
      <c r="L50" s="150">
        <f>IF(ISNUMBER('実質公債費比率（分子）の構造'!N$53),'実質公債費比率（分子）の構造'!N$53,NA())</f>
        <v>11352</v>
      </c>
      <c r="M50" s="150" t="e">
        <f>NA()</f>
        <v>#N/A</v>
      </c>
      <c r="N50" s="150" t="e">
        <f>NA()</f>
        <v>#N/A</v>
      </c>
      <c r="O50" s="150">
        <f>IF(ISNUMBER('実質公債費比率（分子）の構造'!O$53),'実質公債費比率（分子）の構造'!O$53,NA())</f>
        <v>10110</v>
      </c>
      <c r="P50" s="150" t="e">
        <f>NA()</f>
        <v>#N/A</v>
      </c>
    </row>
    <row r="53" spans="1:16">
      <c r="A53" s="118" t="s">
        <v>67</v>
      </c>
    </row>
    <row r="54" spans="1:16">
      <c r="A54" s="149"/>
      <c r="B54" s="149" t="str">
        <f>'将来負担比率（分子）の構造'!I$40</f>
        <v>H29</v>
      </c>
      <c r="C54" s="149"/>
      <c r="D54" s="149"/>
      <c r="E54" s="149" t="str">
        <f>'将来負担比率（分子）の構造'!J$40</f>
        <v>H30</v>
      </c>
      <c r="F54" s="149"/>
      <c r="G54" s="149"/>
      <c r="H54" s="149" t="str">
        <f>'将来負担比率（分子）の構造'!K$40</f>
        <v>R01</v>
      </c>
      <c r="I54" s="149"/>
      <c r="J54" s="149"/>
      <c r="K54" s="149" t="str">
        <f>'将来負担比率（分子）の構造'!L$40</f>
        <v>R02</v>
      </c>
      <c r="L54" s="149"/>
      <c r="M54" s="149"/>
      <c r="N54" s="149" t="str">
        <f>'将来負担比率（分子）の構造'!M$40</f>
        <v>R03</v>
      </c>
      <c r="O54" s="149"/>
      <c r="P54" s="149"/>
    </row>
    <row r="55" spans="1:16">
      <c r="A55" s="149"/>
      <c r="B55" s="149" t="s">
        <v>68</v>
      </c>
      <c r="C55" s="149"/>
      <c r="D55" s="149" t="s">
        <v>69</v>
      </c>
      <c r="E55" s="149" t="s">
        <v>68</v>
      </c>
      <c r="F55" s="149"/>
      <c r="G55" s="149" t="s">
        <v>69</v>
      </c>
      <c r="H55" s="149" t="s">
        <v>68</v>
      </c>
      <c r="I55" s="149"/>
      <c r="J55" s="149" t="s">
        <v>69</v>
      </c>
      <c r="K55" s="149" t="s">
        <v>68</v>
      </c>
      <c r="L55" s="149"/>
      <c r="M55" s="149" t="s">
        <v>69</v>
      </c>
      <c r="N55" s="149" t="s">
        <v>68</v>
      </c>
      <c r="O55" s="149"/>
      <c r="P55" s="149" t="s">
        <v>69</v>
      </c>
    </row>
    <row r="56" spans="1:16">
      <c r="A56" s="149" t="s">
        <v>43</v>
      </c>
      <c r="B56" s="149"/>
      <c r="C56" s="149"/>
      <c r="D56" s="149">
        <f>'将来負担比率（分子）の構造'!I$52</f>
        <v>364161</v>
      </c>
      <c r="E56" s="149"/>
      <c r="F56" s="149"/>
      <c r="G56" s="149">
        <f>'将来負担比率（分子）の構造'!J$52</f>
        <v>373689</v>
      </c>
      <c r="H56" s="149"/>
      <c r="I56" s="149"/>
      <c r="J56" s="149">
        <f>'将来負担比率（分子）の構造'!K$52</f>
        <v>377604</v>
      </c>
      <c r="K56" s="149"/>
      <c r="L56" s="149"/>
      <c r="M56" s="149">
        <f>'将来負担比率（分子）の構造'!L$52</f>
        <v>383537</v>
      </c>
      <c r="N56" s="149"/>
      <c r="O56" s="149"/>
      <c r="P56" s="149">
        <f>'将来負担比率（分子）の構造'!M$52</f>
        <v>387761</v>
      </c>
    </row>
    <row r="57" spans="1:16">
      <c r="A57" s="149" t="s">
        <v>42</v>
      </c>
      <c r="B57" s="149"/>
      <c r="C57" s="149"/>
      <c r="D57" s="149">
        <f>'将来負担比率（分子）の構造'!I$51</f>
        <v>93404</v>
      </c>
      <c r="E57" s="149"/>
      <c r="F57" s="149"/>
      <c r="G57" s="149">
        <f>'将来負担比率（分子）の構造'!J$51</f>
        <v>88670</v>
      </c>
      <c r="H57" s="149"/>
      <c r="I57" s="149"/>
      <c r="J57" s="149">
        <f>'将来負担比率（分子）の構造'!K$51</f>
        <v>88008</v>
      </c>
      <c r="K57" s="149"/>
      <c r="L57" s="149"/>
      <c r="M57" s="149">
        <f>'将来負担比率（分子）の構造'!L$51</f>
        <v>80619</v>
      </c>
      <c r="N57" s="149"/>
      <c r="O57" s="149"/>
      <c r="P57" s="149">
        <f>'将来負担比率（分子）の構造'!M$51</f>
        <v>78929</v>
      </c>
    </row>
    <row r="58" spans="1:16">
      <c r="A58" s="149" t="s">
        <v>41</v>
      </c>
      <c r="B58" s="149"/>
      <c r="C58" s="149"/>
      <c r="D58" s="149">
        <f>'将来負担比率（分子）の構造'!I$50</f>
        <v>64747</v>
      </c>
      <c r="E58" s="149"/>
      <c r="F58" s="149"/>
      <c r="G58" s="149">
        <f>'将来負担比率（分子）の構造'!J$50</f>
        <v>66579</v>
      </c>
      <c r="H58" s="149"/>
      <c r="I58" s="149"/>
      <c r="J58" s="149">
        <f>'将来負担比率（分子）の構造'!K$50</f>
        <v>65048</v>
      </c>
      <c r="K58" s="149"/>
      <c r="L58" s="149"/>
      <c r="M58" s="149">
        <f>'将来負担比率（分子）の構造'!L$50</f>
        <v>66716</v>
      </c>
      <c r="N58" s="149"/>
      <c r="O58" s="149"/>
      <c r="P58" s="149">
        <f>'将来負担比率（分子）の構造'!M$50</f>
        <v>80418</v>
      </c>
    </row>
    <row r="59" spans="1:16">
      <c r="A59" s="149" t="s">
        <v>39</v>
      </c>
      <c r="B59" s="149" t="str">
        <f>'将来負担比率（分子）の構造'!I$49</f>
        <v>-</v>
      </c>
      <c r="C59" s="149"/>
      <c r="D59" s="149"/>
      <c r="E59" s="149" t="str">
        <f>'将来負担比率（分子）の構造'!J$49</f>
        <v>-</v>
      </c>
      <c r="F59" s="149"/>
      <c r="G59" s="149"/>
      <c r="H59" s="149" t="str">
        <f>'将来負担比率（分子）の構造'!K$49</f>
        <v>-</v>
      </c>
      <c r="I59" s="149"/>
      <c r="J59" s="149"/>
      <c r="K59" s="149" t="str">
        <f>'将来負担比率（分子）の構造'!L$49</f>
        <v>-</v>
      </c>
      <c r="L59" s="149"/>
      <c r="M59" s="149"/>
      <c r="N59" s="149" t="str">
        <f>'将来負担比率（分子）の構造'!M$49</f>
        <v>-</v>
      </c>
      <c r="O59" s="149"/>
      <c r="P59" s="149"/>
    </row>
    <row r="60" spans="1:16">
      <c r="A60" s="149" t="s">
        <v>38</v>
      </c>
      <c r="B60" s="149" t="str">
        <f>'将来負担比率（分子）の構造'!I$48</f>
        <v>-</v>
      </c>
      <c r="C60" s="149"/>
      <c r="D60" s="149"/>
      <c r="E60" s="149" t="str">
        <f>'将来負担比率（分子）の構造'!J$48</f>
        <v>-</v>
      </c>
      <c r="F60" s="149"/>
      <c r="G60" s="149"/>
      <c r="H60" s="149" t="str">
        <f>'将来負担比率（分子）の構造'!K$48</f>
        <v>-</v>
      </c>
      <c r="I60" s="149"/>
      <c r="J60" s="149"/>
      <c r="K60" s="149" t="str">
        <f>'将来負担比率（分子）の構造'!L$48</f>
        <v>-</v>
      </c>
      <c r="L60" s="149"/>
      <c r="M60" s="149"/>
      <c r="N60" s="149" t="str">
        <f>'将来負担比率（分子）の構造'!M$48</f>
        <v>-</v>
      </c>
      <c r="O60" s="149"/>
      <c r="P60" s="149"/>
    </row>
    <row r="61" spans="1:16">
      <c r="A61" s="149" t="s">
        <v>36</v>
      </c>
      <c r="B61" s="149">
        <f>'将来負担比率（分子）の構造'!I$46</f>
        <v>2158</v>
      </c>
      <c r="C61" s="149"/>
      <c r="D61" s="149"/>
      <c r="E61" s="149">
        <f>'将来負担比率（分子）の構造'!J$46</f>
        <v>1922</v>
      </c>
      <c r="F61" s="149"/>
      <c r="G61" s="149"/>
      <c r="H61" s="149">
        <f>'将来負担比率（分子）の構造'!K$46</f>
        <v>1925</v>
      </c>
      <c r="I61" s="149"/>
      <c r="J61" s="149"/>
      <c r="K61" s="149">
        <f>'将来負担比率（分子）の構造'!L$46</f>
        <v>2361</v>
      </c>
      <c r="L61" s="149"/>
      <c r="M61" s="149"/>
      <c r="N61" s="149">
        <f>'将来負担比率（分子）の構造'!M$46</f>
        <v>2097</v>
      </c>
      <c r="O61" s="149"/>
      <c r="P61" s="149"/>
    </row>
    <row r="62" spans="1:16">
      <c r="A62" s="149" t="s">
        <v>35</v>
      </c>
      <c r="B62" s="149">
        <f>'将来負担比率（分子）の構造'!I$45</f>
        <v>69984</v>
      </c>
      <c r="C62" s="149"/>
      <c r="D62" s="149"/>
      <c r="E62" s="149">
        <f>'将来負担比率（分子）の構造'!J$45</f>
        <v>62331</v>
      </c>
      <c r="F62" s="149"/>
      <c r="G62" s="149"/>
      <c r="H62" s="149">
        <f>'将来負担比率（分子）の構造'!K$45</f>
        <v>60468</v>
      </c>
      <c r="I62" s="149"/>
      <c r="J62" s="149"/>
      <c r="K62" s="149">
        <f>'将来負担比率（分子）の構造'!L$45</f>
        <v>57094</v>
      </c>
      <c r="L62" s="149"/>
      <c r="M62" s="149"/>
      <c r="N62" s="149">
        <f>'将来負担比率（分子）の構造'!M$45</f>
        <v>55328</v>
      </c>
      <c r="O62" s="149"/>
      <c r="P62" s="149"/>
    </row>
    <row r="63" spans="1:16">
      <c r="A63" s="149" t="s">
        <v>34</v>
      </c>
      <c r="B63" s="149">
        <f>'将来負担比率（分子）の構造'!I$44</f>
        <v>700</v>
      </c>
      <c r="C63" s="149"/>
      <c r="D63" s="149"/>
      <c r="E63" s="149">
        <f>'将来負担比率（分子）の構造'!J$44</f>
        <v>669</v>
      </c>
      <c r="F63" s="149"/>
      <c r="G63" s="149"/>
      <c r="H63" s="149">
        <f>'将来負担比率（分子）の構造'!K$44</f>
        <v>624</v>
      </c>
      <c r="I63" s="149"/>
      <c r="J63" s="149"/>
      <c r="K63" s="149">
        <f>'将来負担比率（分子）の構造'!L$44</f>
        <v>542</v>
      </c>
      <c r="L63" s="149"/>
      <c r="M63" s="149"/>
      <c r="N63" s="149">
        <f>'将来負担比率（分子）の構造'!M$44</f>
        <v>509</v>
      </c>
      <c r="O63" s="149"/>
      <c r="P63" s="149"/>
    </row>
    <row r="64" spans="1:16">
      <c r="A64" s="149" t="s">
        <v>33</v>
      </c>
      <c r="B64" s="149">
        <f>'将来負担比率（分子）の構造'!I$43</f>
        <v>70206</v>
      </c>
      <c r="C64" s="149"/>
      <c r="D64" s="149"/>
      <c r="E64" s="149">
        <f>'将来負担比率（分子）の構造'!J$43</f>
        <v>67787</v>
      </c>
      <c r="F64" s="149"/>
      <c r="G64" s="149"/>
      <c r="H64" s="149">
        <f>'将来負担比率（分子）の構造'!K$43</f>
        <v>66178</v>
      </c>
      <c r="I64" s="149"/>
      <c r="J64" s="149"/>
      <c r="K64" s="149">
        <f>'将来負担比率（分子）の構造'!L$43</f>
        <v>62544</v>
      </c>
      <c r="L64" s="149"/>
      <c r="M64" s="149"/>
      <c r="N64" s="149">
        <f>'将来負担比率（分子）の構造'!M$43</f>
        <v>60408</v>
      </c>
      <c r="O64" s="149"/>
      <c r="P64" s="149"/>
    </row>
    <row r="65" spans="1:16">
      <c r="A65" s="149" t="s">
        <v>32</v>
      </c>
      <c r="B65" s="149">
        <f>'将来負担比率（分子）の構造'!I$42</f>
        <v>5733</v>
      </c>
      <c r="C65" s="149"/>
      <c r="D65" s="149"/>
      <c r="E65" s="149">
        <f>'将来負担比率（分子）の構造'!J$42</f>
        <v>5790</v>
      </c>
      <c r="F65" s="149"/>
      <c r="G65" s="149"/>
      <c r="H65" s="149">
        <f>'将来負担比率（分子）の構造'!K$42</f>
        <v>4808</v>
      </c>
      <c r="I65" s="149"/>
      <c r="J65" s="149"/>
      <c r="K65" s="149">
        <f>'将来負担比率（分子）の構造'!L$42</f>
        <v>3881</v>
      </c>
      <c r="L65" s="149"/>
      <c r="M65" s="149"/>
      <c r="N65" s="149">
        <f>'将来負担比率（分子）の構造'!M$42</f>
        <v>3135</v>
      </c>
      <c r="O65" s="149"/>
      <c r="P65" s="149"/>
    </row>
    <row r="66" spans="1:16">
      <c r="A66" s="149" t="s">
        <v>31</v>
      </c>
      <c r="B66" s="149">
        <f>'将来負担比率（分子）の構造'!I$41</f>
        <v>465977</v>
      </c>
      <c r="C66" s="149"/>
      <c r="D66" s="149"/>
      <c r="E66" s="149">
        <f>'将来負担比率（分子）の構造'!J$41</f>
        <v>470595</v>
      </c>
      <c r="F66" s="149"/>
      <c r="G66" s="149"/>
      <c r="H66" s="149">
        <f>'将来負担比率（分子）の構造'!K$41</f>
        <v>477105</v>
      </c>
      <c r="I66" s="149"/>
      <c r="J66" s="149"/>
      <c r="K66" s="149">
        <f>'将来負担比率（分子）の構造'!L$41</f>
        <v>486394</v>
      </c>
      <c r="L66" s="149"/>
      <c r="M66" s="149"/>
      <c r="N66" s="149">
        <f>'将来負担比率（分子）の構造'!M$41</f>
        <v>491389</v>
      </c>
      <c r="O66" s="149"/>
      <c r="P66" s="149"/>
    </row>
    <row r="67" spans="1:16">
      <c r="A67" s="149" t="s">
        <v>70</v>
      </c>
      <c r="B67" s="149" t="e">
        <f>NA()</f>
        <v>#N/A</v>
      </c>
      <c r="C67" s="149">
        <f>IF(ISNUMBER('将来負担比率（分子）の構造'!I$53), IF('将来負担比率（分子）の構造'!I$53 &lt; 0, 0, '将来負担比率（分子）の構造'!I$53), NA())</f>
        <v>92446</v>
      </c>
      <c r="D67" s="149" t="e">
        <f>NA()</f>
        <v>#N/A</v>
      </c>
      <c r="E67" s="149" t="e">
        <f>NA()</f>
        <v>#N/A</v>
      </c>
      <c r="F67" s="149">
        <f>IF(ISNUMBER('将来負担比率（分子）の構造'!J$53), IF('将来負担比率（分子）の構造'!J$53 &lt; 0, 0, '将来負担比率（分子）の構造'!J$53), NA())</f>
        <v>80157</v>
      </c>
      <c r="G67" s="149" t="e">
        <f>NA()</f>
        <v>#N/A</v>
      </c>
      <c r="H67" s="149" t="e">
        <f>NA()</f>
        <v>#N/A</v>
      </c>
      <c r="I67" s="149">
        <f>IF(ISNUMBER('将来負担比率（分子）の構造'!K$53), IF('将来負担比率（分子）の構造'!K$53 &lt; 0, 0, '将来負担比率（分子）の構造'!K$53), NA())</f>
        <v>80449</v>
      </c>
      <c r="J67" s="149" t="e">
        <f>NA()</f>
        <v>#N/A</v>
      </c>
      <c r="K67" s="149" t="e">
        <f>NA()</f>
        <v>#N/A</v>
      </c>
      <c r="L67" s="149">
        <f>IF(ISNUMBER('将来負担比率（分子）の構造'!L$53), IF('将来負担比率（分子）の構造'!L$53 &lt; 0, 0, '将来負担比率（分子）の構造'!L$53), NA())</f>
        <v>81944</v>
      </c>
      <c r="M67" s="149" t="e">
        <f>NA()</f>
        <v>#N/A</v>
      </c>
      <c r="N67" s="149" t="e">
        <f>NA()</f>
        <v>#N/A</v>
      </c>
      <c r="O67" s="149">
        <f>IF(ISNUMBER('将来負担比率（分子）の構造'!M$53), IF('将来負担比率（分子）の構造'!M$53 &lt; 0, 0, '将来負担比率（分子）の構造'!M$53), NA())</f>
        <v>65759</v>
      </c>
      <c r="P67" s="149" t="e">
        <f>NA()</f>
        <v>#N/A</v>
      </c>
    </row>
    <row r="70" spans="1:16">
      <c r="A70" s="151" t="s">
        <v>71</v>
      </c>
      <c r="B70" s="151"/>
      <c r="C70" s="151"/>
      <c r="D70" s="151"/>
      <c r="E70" s="151"/>
      <c r="F70" s="151"/>
    </row>
    <row r="71" spans="1:16">
      <c r="A71" s="152"/>
      <c r="B71" s="152" t="e">
        <f>#REF!</f>
        <v>#REF!</v>
      </c>
      <c r="C71" s="152" t="e">
        <f>#REF!</f>
        <v>#REF!</v>
      </c>
      <c r="D71" s="152" t="e">
        <f>#REF!</f>
        <v>#REF!</v>
      </c>
    </row>
    <row r="72" spans="1:16">
      <c r="A72" s="152" t="s">
        <v>72</v>
      </c>
      <c r="B72" s="153" t="e">
        <f>#REF!</f>
        <v>#REF!</v>
      </c>
      <c r="C72" s="153" t="e">
        <f>#REF!</f>
        <v>#REF!</v>
      </c>
      <c r="D72" s="153" t="e">
        <f>#REF!</f>
        <v>#REF!</v>
      </c>
    </row>
    <row r="73" spans="1:16">
      <c r="A73" s="152" t="s">
        <v>73</v>
      </c>
      <c r="B73" s="153" t="e">
        <f>#REF!</f>
        <v>#REF!</v>
      </c>
      <c r="C73" s="153" t="e">
        <f>#REF!</f>
        <v>#REF!</v>
      </c>
      <c r="D73" s="153" t="e">
        <f>#REF!</f>
        <v>#REF!</v>
      </c>
    </row>
    <row r="74" spans="1:16">
      <c r="A74" s="152" t="s">
        <v>74</v>
      </c>
      <c r="B74" s="153" t="e">
        <f>#REF!</f>
        <v>#REF!</v>
      </c>
      <c r="C74" s="153" t="e">
        <f>#REF!</f>
        <v>#REF!</v>
      </c>
      <c r="D74" s="153" t="e">
        <f>#REF!</f>
        <v>#REF!</v>
      </c>
    </row>
  </sheetData>
  <sheetProtection algorithmName="SHA-512" hashValue="0whDHGl6mYjh5gL5hmn4QtB+L0UlWNGVECJye+0eY2Z5IBOC2zNzT85DYosAZXhQpL2FnbOEZ62CfnBWBCDgLQ==" saltValue="7FaC8iy+mdrACzHRIamS/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財政比較分析表</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2023-03-09T04:44:49Z</cp:lastPrinted>
  <dcterms:created xsi:type="dcterms:W3CDTF">2023-02-20T05:34:03Z</dcterms:created>
  <dcterms:modified xsi:type="dcterms:W3CDTF">2023-03-24T01:19:03Z</dcterms:modified>
  <cp:category/>
</cp:coreProperties>
</file>