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２" sheetId="1" r:id="rId1"/>
  </sheets>
  <definedNames/>
  <calcPr calcMode="manual" fullCalcOnLoad="1"/>
</workbook>
</file>

<file path=xl/sharedStrings.xml><?xml version="1.0" encoding="utf-8"?>
<sst xmlns="http://schemas.openxmlformats.org/spreadsheetml/2006/main" count="113" uniqueCount="53">
  <si>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</si>
  <si>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</si>
  <si>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</si>
  <si>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</si>
  <si>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</si>
  <si>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</si>
  <si>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</si>
  <si>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</si>
  <si>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</si>
  <si>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</si>
  <si>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</si>
  <si>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</si>
  <si>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</si>
  <si>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</si>
  <si>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</si>
  <si>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</si>
  <si>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</si>
  <si>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</si>
  <si>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</si>
  <si>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</si>
  <si>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</si>
  <si>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</si>
  <si>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</si>
  <si>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</si>
  <si>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</si>
  <si>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</si>
  <si>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</si>
  <si>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</si>
  <si>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</si>
  <si>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</si>
  <si>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</si>
  <si>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</si>
  <si>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</si>
  <si>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</si>
  <si>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資料　総務課「国勢調査」</t>
  </si>
  <si>
    <t>-</t>
  </si>
  <si>
    <t xml:space="preserve">     2）昭和55年の世帯数は、不詳の27世帯を含む。</t>
  </si>
  <si>
    <t xml:space="preserve">     3）人口総数には不詳を含む。</t>
  </si>
  <si>
    <t xml:space="preserve">       12</t>
  </si>
  <si>
    <t xml:space="preserve">       17</t>
  </si>
  <si>
    <t xml:space="preserve">     4）旧静岡市と旧清水市は平成15年4月1日に合併。静岡市と旧蒲原町は平成18年3月31日合併。</t>
  </si>
  <si>
    <t>k㎡</t>
  </si>
  <si>
    <t>…</t>
  </si>
  <si>
    <t>-</t>
  </si>
  <si>
    <t>-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</si>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</sst>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38" fontId="2" fillId="0" borderId="0" xfId="58" applyFont="1" applyBorder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vertical="center"/>
    </xf>
    <xf numFmtId="4" fontId="17" fillId="0" borderId="0" xfId="58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 vertical="top"/>
    </xf>
    <xf numFmtId="38" fontId="17" fillId="0" borderId="13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7" fillId="0" borderId="17" xfId="58" applyFont="1" applyBorder="1" applyAlignment="1">
      <alignment vertical="center"/>
    </xf>
    <xf numFmtId="38" fontId="18" fillId="0" borderId="0" xfId="58" applyFont="1" applyAlignment="1">
      <alignment/>
    </xf>
    <xf numFmtId="38" fontId="0" fillId="0" borderId="0" xfId="58" applyFont="1" applyAlignment="1">
      <alignment/>
    </xf>
    <xf numFmtId="38" fontId="18" fillId="0" borderId="0" xfId="58" applyFont="1" applyAlignment="1">
      <alignment vertical="top"/>
    </xf>
    <xf numFmtId="0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  <protection hidden="1" locked="0"/>
    </xf>
    <xf numFmtId="38" fontId="2" fillId="0" borderId="0" xfId="58" applyFont="1" applyAlignment="1">
      <alignment/>
    </xf>
    <xf numFmtId="38" fontId="18" fillId="0" borderId="17" xfId="58" applyFont="1" applyBorder="1" applyAlignment="1">
      <alignment/>
    </xf>
    <xf numFmtId="38" fontId="2" fillId="0" borderId="0" xfId="58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horizontal="right" vertical="center"/>
    </xf>
    <xf numFmtId="184" fontId="17" fillId="0" borderId="0" xfId="0" applyNumberFormat="1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8" fontId="20" fillId="0" borderId="2" xfId="58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75390625" style="1" customWidth="1"/>
    <col min="2" max="2" width="9.125" style="1" customWidth="1"/>
    <col min="3" max="3" width="8.75390625" style="1" customWidth="1"/>
    <col min="4" max="4" width="9.25390625" style="1" customWidth="1"/>
    <col min="5" max="5" width="8.75390625" style="1" customWidth="1"/>
    <col min="6" max="6" width="8.625" style="1" customWidth="1"/>
    <col min="7" max="7" width="8.75390625" style="1" customWidth="1"/>
    <col min="8" max="8" width="8.50390625" style="1" customWidth="1"/>
    <col min="9" max="12" width="8.625" style="1" customWidth="1"/>
    <col min="13" max="13" width="8.50390625" style="1" customWidth="1"/>
    <col min="14" max="14" width="7.75390625" style="1" customWidth="1"/>
    <col min="15" max="15" width="7.50390625" style="55" customWidth="1"/>
    <col min="16" max="16" width="7.375" style="48" customWidth="1"/>
    <col min="17" max="17" width="7.25390625" style="48" customWidth="1"/>
    <col min="18" max="18" width="7.375" style="1" customWidth="1"/>
    <col min="19" max="19" width="7.50390625" style="1" customWidth="1"/>
    <col min="20" max="20" width="7.25390625" style="1" customWidth="1"/>
    <col min="21" max="21" width="6.75390625" style="1" customWidth="1"/>
    <col min="22" max="22" width="7.625" style="1" customWidth="1"/>
    <col min="23" max="23" width="7.25390625" style="1" customWidth="1"/>
    <col min="24" max="24" width="8.375" style="48" customWidth="1"/>
    <col min="25" max="25" width="14.125" style="1" customWidth="1"/>
    <col min="26" max="32" width="11.125" style="1" customWidth="1"/>
    <col min="33" max="16384" width="9.00390625" style="1" customWidth="1"/>
  </cols>
  <sheetData>
    <row r="1" spans="1:24" ht="15" customHeight="1">
      <c r="A1" s="44" t="s">
        <v>45</v>
      </c>
      <c r="W1" s="47"/>
      <c r="X1" s="69" t="s">
        <v>45</v>
      </c>
    </row>
    <row r="2" spans="25:32" ht="15" customHeight="1">
      <c r="Y2" s="2"/>
      <c r="Z2" s="2"/>
      <c r="AA2" s="2"/>
      <c r="AB2" s="2"/>
      <c r="AC2" s="2"/>
      <c r="AD2" s="2"/>
      <c r="AE2" s="2"/>
      <c r="AF2" s="2"/>
    </row>
    <row r="3" spans="1:24" s="3" customFormat="1" ht="2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1"/>
      <c r="O3" s="55"/>
      <c r="P3" s="49"/>
      <c r="Q3" s="49"/>
      <c r="X3" s="49"/>
    </row>
    <row r="4" spans="1:24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O4" s="55"/>
      <c r="P4" s="50"/>
      <c r="Q4" s="50"/>
      <c r="X4" s="50"/>
    </row>
    <row r="5" spans="1:24" s="8" customFormat="1" ht="19.5" customHeight="1" thickBo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O5" s="57"/>
      <c r="P5" s="51"/>
      <c r="Q5" s="51"/>
      <c r="X5" s="51"/>
    </row>
    <row r="6" spans="1:24" s="26" customFormat="1" ht="13.5" customHeight="1" thickTop="1">
      <c r="A6" s="76" t="s">
        <v>7</v>
      </c>
      <c r="B6" s="74" t="s">
        <v>9</v>
      </c>
      <c r="C6" s="75"/>
      <c r="D6" s="75"/>
      <c r="E6" s="76"/>
      <c r="F6" s="74" t="s">
        <v>12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74" t="s">
        <v>13</v>
      </c>
      <c r="S6" s="75"/>
      <c r="T6" s="75"/>
      <c r="U6" s="76"/>
      <c r="V6" s="74" t="s">
        <v>19</v>
      </c>
      <c r="W6" s="75"/>
      <c r="X6" s="75"/>
    </row>
    <row r="7" spans="1:24" s="26" customFormat="1" ht="13.5" customHeight="1">
      <c r="A7" s="87"/>
      <c r="B7" s="77"/>
      <c r="C7" s="78"/>
      <c r="D7" s="78"/>
      <c r="E7" s="79"/>
      <c r="F7" s="84" t="s">
        <v>10</v>
      </c>
      <c r="G7" s="85"/>
      <c r="H7" s="85"/>
      <c r="I7" s="84" t="s">
        <v>11</v>
      </c>
      <c r="J7" s="85"/>
      <c r="K7" s="86"/>
      <c r="L7" s="82" t="s">
        <v>48</v>
      </c>
      <c r="M7" s="82"/>
      <c r="N7" s="83"/>
      <c r="O7" s="84" t="s">
        <v>49</v>
      </c>
      <c r="P7" s="85"/>
      <c r="Q7" s="86"/>
      <c r="R7" s="77"/>
      <c r="S7" s="78"/>
      <c r="T7" s="78"/>
      <c r="U7" s="79"/>
      <c r="V7" s="77"/>
      <c r="W7" s="78"/>
      <c r="X7" s="78"/>
    </row>
    <row r="8" spans="1:24" s="26" customFormat="1" ht="13.5" customHeight="1">
      <c r="A8" s="88"/>
      <c r="B8" s="28" t="s">
        <v>6</v>
      </c>
      <c r="C8" s="28" t="s">
        <v>8</v>
      </c>
      <c r="D8" s="28" t="s">
        <v>46</v>
      </c>
      <c r="E8" s="28" t="s">
        <v>47</v>
      </c>
      <c r="F8" s="28" t="s">
        <v>6</v>
      </c>
      <c r="G8" s="28" t="s">
        <v>1</v>
      </c>
      <c r="H8" s="28" t="s">
        <v>2</v>
      </c>
      <c r="I8" s="28" t="s">
        <v>6</v>
      </c>
      <c r="J8" s="28" t="s">
        <v>1</v>
      </c>
      <c r="K8" s="28" t="s">
        <v>2</v>
      </c>
      <c r="L8" s="29" t="s">
        <v>6</v>
      </c>
      <c r="M8" s="28" t="s">
        <v>1</v>
      </c>
      <c r="N8" s="28" t="s">
        <v>2</v>
      </c>
      <c r="O8" s="52" t="s">
        <v>6</v>
      </c>
      <c r="P8" s="52" t="s">
        <v>1</v>
      </c>
      <c r="Q8" s="52" t="s">
        <v>2</v>
      </c>
      <c r="R8" s="28" t="s">
        <v>6</v>
      </c>
      <c r="S8" s="28" t="s">
        <v>8</v>
      </c>
      <c r="T8" s="70" t="s">
        <v>46</v>
      </c>
      <c r="U8" s="70" t="s">
        <v>47</v>
      </c>
      <c r="V8" s="28" t="s">
        <v>8</v>
      </c>
      <c r="W8" s="70" t="s">
        <v>46</v>
      </c>
      <c r="X8" s="71" t="s">
        <v>47</v>
      </c>
    </row>
    <row r="9" spans="1:24" s="26" customFormat="1" ht="12.75" customHeight="1">
      <c r="A9" s="30"/>
      <c r="B9" s="31" t="s">
        <v>3</v>
      </c>
      <c r="C9" s="31" t="s">
        <v>3</v>
      </c>
      <c r="D9" s="31" t="s">
        <v>3</v>
      </c>
      <c r="E9" s="31" t="s">
        <v>3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  <c r="N9" s="31" t="s">
        <v>4</v>
      </c>
      <c r="O9" s="53" t="s">
        <v>4</v>
      </c>
      <c r="P9" s="53" t="s">
        <v>4</v>
      </c>
      <c r="Q9" s="53" t="s">
        <v>4</v>
      </c>
      <c r="R9" s="31" t="s">
        <v>20</v>
      </c>
      <c r="S9" s="31" t="s">
        <v>20</v>
      </c>
      <c r="T9" s="31" t="s">
        <v>20</v>
      </c>
      <c r="U9" s="31" t="s">
        <v>41</v>
      </c>
      <c r="V9" s="31" t="s">
        <v>14</v>
      </c>
      <c r="W9" s="31" t="s">
        <v>14</v>
      </c>
      <c r="X9" s="53" t="s">
        <v>14</v>
      </c>
    </row>
    <row r="10" spans="1:24" s="26" customFormat="1" ht="16.5" customHeight="1">
      <c r="A10" s="32" t="s">
        <v>15</v>
      </c>
      <c r="B10" s="36" t="s">
        <v>35</v>
      </c>
      <c r="C10" s="33">
        <v>14543</v>
      </c>
      <c r="D10" s="36" t="s">
        <v>35</v>
      </c>
      <c r="E10" s="59">
        <v>1521</v>
      </c>
      <c r="F10" s="36" t="s">
        <v>35</v>
      </c>
      <c r="G10" s="36" t="s">
        <v>35</v>
      </c>
      <c r="H10" s="36" t="s">
        <v>35</v>
      </c>
      <c r="I10" s="33">
        <f aca="true" t="shared" si="0" ref="I10:I27">SUM(J10+K10)</f>
        <v>74093</v>
      </c>
      <c r="J10" s="33">
        <v>38091</v>
      </c>
      <c r="K10" s="33">
        <v>36002</v>
      </c>
      <c r="L10" s="36" t="s">
        <v>35</v>
      </c>
      <c r="M10" s="36" t="s">
        <v>35</v>
      </c>
      <c r="N10" s="36" t="s">
        <v>35</v>
      </c>
      <c r="O10" s="45">
        <f aca="true" t="shared" si="1" ref="O10:O27">SUM(P10+Q10)</f>
        <v>8201</v>
      </c>
      <c r="P10" s="45">
        <v>4115</v>
      </c>
      <c r="Q10" s="45">
        <v>4086</v>
      </c>
      <c r="R10" s="59" t="s">
        <v>35</v>
      </c>
      <c r="S10" s="34">
        <v>6.14</v>
      </c>
      <c r="T10" s="36" t="s">
        <v>35</v>
      </c>
      <c r="U10" s="58" t="s">
        <v>51</v>
      </c>
      <c r="V10" s="68">
        <f aca="true" t="shared" si="2" ref="V10:V21">I10/S10</f>
        <v>12067.263843648208</v>
      </c>
      <c r="W10" s="36" t="s">
        <v>35</v>
      </c>
      <c r="X10" s="67" t="s">
        <v>42</v>
      </c>
    </row>
    <row r="11" spans="1:24" s="26" customFormat="1" ht="16.5" customHeight="1">
      <c r="A11" s="37" t="s">
        <v>21</v>
      </c>
      <c r="B11" s="33">
        <f>C11+D11+E11</f>
        <v>27174</v>
      </c>
      <c r="C11" s="33">
        <v>16524</v>
      </c>
      <c r="D11" s="33">
        <v>9053</v>
      </c>
      <c r="E11" s="33">
        <v>1597</v>
      </c>
      <c r="F11" s="33">
        <f aca="true" t="shared" si="3" ref="F11:F26">SUM(I11+L11+O11)</f>
        <v>139858</v>
      </c>
      <c r="G11" s="33">
        <f aca="true" t="shared" si="4" ref="G11:G26">J11+M11+P11</f>
        <v>72691</v>
      </c>
      <c r="H11" s="33">
        <f aca="true" t="shared" si="5" ref="H11:H26">K11+N11+Q11</f>
        <v>67167</v>
      </c>
      <c r="I11" s="33">
        <f t="shared" si="0"/>
        <v>84772</v>
      </c>
      <c r="J11" s="33">
        <v>44392</v>
      </c>
      <c r="K11" s="33">
        <v>40380</v>
      </c>
      <c r="L11" s="33">
        <f>SUM(M11+N11)</f>
        <v>46339</v>
      </c>
      <c r="M11" s="33">
        <v>23854</v>
      </c>
      <c r="N11" s="33">
        <v>22485</v>
      </c>
      <c r="O11" s="45">
        <f t="shared" si="1"/>
        <v>8747</v>
      </c>
      <c r="P11" s="45">
        <v>4445</v>
      </c>
      <c r="Q11" s="45">
        <v>4302</v>
      </c>
      <c r="R11" s="35">
        <f aca="true" t="shared" si="6" ref="R11:R26">S11+T11</f>
        <v>31.48</v>
      </c>
      <c r="S11" s="34">
        <v>6.14</v>
      </c>
      <c r="T11" s="38">
        <v>25.34</v>
      </c>
      <c r="U11" s="58" t="s">
        <v>51</v>
      </c>
      <c r="V11" s="68">
        <f t="shared" si="2"/>
        <v>13806.514657980457</v>
      </c>
      <c r="W11" s="68">
        <f aca="true" t="shared" si="7" ref="W11:W26">L11/T11</f>
        <v>1828.6898184688241</v>
      </c>
      <c r="X11" s="58" t="s">
        <v>51</v>
      </c>
    </row>
    <row r="12" spans="1:24" s="26" customFormat="1" ht="16.5" customHeight="1">
      <c r="A12" s="32" t="s">
        <v>16</v>
      </c>
      <c r="B12" s="36" t="s">
        <v>42</v>
      </c>
      <c r="C12" s="33">
        <v>26323</v>
      </c>
      <c r="D12" s="36" t="s">
        <v>50</v>
      </c>
      <c r="E12" s="33">
        <v>1664</v>
      </c>
      <c r="F12" s="33">
        <f t="shared" si="3"/>
        <v>201374</v>
      </c>
      <c r="G12" s="33">
        <f t="shared" si="4"/>
        <v>102881</v>
      </c>
      <c r="H12" s="33">
        <f t="shared" si="5"/>
        <v>98493</v>
      </c>
      <c r="I12" s="33">
        <f t="shared" si="0"/>
        <v>136481</v>
      </c>
      <c r="J12" s="33">
        <v>69654</v>
      </c>
      <c r="K12" s="33">
        <v>66827</v>
      </c>
      <c r="L12" s="33">
        <f>SUM(M12+N12)</f>
        <v>55665</v>
      </c>
      <c r="M12" s="33">
        <v>28577</v>
      </c>
      <c r="N12" s="33">
        <v>27088</v>
      </c>
      <c r="O12" s="45">
        <f t="shared" si="1"/>
        <v>9228</v>
      </c>
      <c r="P12" s="45">
        <v>4650</v>
      </c>
      <c r="Q12" s="45">
        <v>4578</v>
      </c>
      <c r="R12" s="35">
        <f t="shared" si="6"/>
        <v>63.28</v>
      </c>
      <c r="S12" s="34">
        <v>37.94</v>
      </c>
      <c r="T12" s="38">
        <v>25.34</v>
      </c>
      <c r="U12" s="58" t="s">
        <v>51</v>
      </c>
      <c r="V12" s="68">
        <f t="shared" si="2"/>
        <v>3597.285187137586</v>
      </c>
      <c r="W12" s="68">
        <f t="shared" si="7"/>
        <v>2196.72454617206</v>
      </c>
      <c r="X12" s="58" t="s">
        <v>51</v>
      </c>
    </row>
    <row r="13" spans="1:24" s="26" customFormat="1" ht="16.5" customHeight="1">
      <c r="A13" s="37" t="s">
        <v>22</v>
      </c>
      <c r="B13" s="33">
        <f aca="true" t="shared" si="8" ref="B13:B26">C13+D13+E13</f>
        <v>49861</v>
      </c>
      <c r="C13" s="33">
        <v>36492</v>
      </c>
      <c r="D13" s="33">
        <v>11629</v>
      </c>
      <c r="E13" s="33">
        <v>1740</v>
      </c>
      <c r="F13" s="33">
        <f t="shared" si="3"/>
        <v>271496</v>
      </c>
      <c r="G13" s="33">
        <f t="shared" si="4"/>
        <v>136379</v>
      </c>
      <c r="H13" s="33">
        <f t="shared" si="5"/>
        <v>135117</v>
      </c>
      <c r="I13" s="33">
        <f t="shared" si="0"/>
        <v>200737</v>
      </c>
      <c r="J13" s="33">
        <v>100860</v>
      </c>
      <c r="K13" s="33">
        <v>99877</v>
      </c>
      <c r="L13" s="33">
        <f>SUM(M13+N13)</f>
        <v>61123</v>
      </c>
      <c r="M13" s="33">
        <v>30769</v>
      </c>
      <c r="N13" s="33">
        <v>30354</v>
      </c>
      <c r="O13" s="45">
        <f t="shared" si="1"/>
        <v>9636</v>
      </c>
      <c r="P13" s="45">
        <v>4750</v>
      </c>
      <c r="Q13" s="45">
        <v>4886</v>
      </c>
      <c r="R13" s="35">
        <f t="shared" si="6"/>
        <v>173.1</v>
      </c>
      <c r="S13" s="34">
        <v>147.76</v>
      </c>
      <c r="T13" s="38">
        <v>25.34</v>
      </c>
      <c r="U13" s="58" t="s">
        <v>51</v>
      </c>
      <c r="V13" s="68">
        <f t="shared" si="2"/>
        <v>1358.5341093665404</v>
      </c>
      <c r="W13" s="68">
        <f t="shared" si="7"/>
        <v>2412.1152328334647</v>
      </c>
      <c r="X13" s="58" t="s">
        <v>51</v>
      </c>
    </row>
    <row r="14" spans="1:24" s="26" customFormat="1" ht="16.5" customHeight="1">
      <c r="A14" s="37" t="s">
        <v>23</v>
      </c>
      <c r="B14" s="33">
        <f t="shared" si="8"/>
        <v>53535</v>
      </c>
      <c r="C14" s="33">
        <v>38652</v>
      </c>
      <c r="D14" s="33">
        <v>12787</v>
      </c>
      <c r="E14" s="33">
        <v>2096</v>
      </c>
      <c r="F14" s="33">
        <f t="shared" si="3"/>
        <v>293067</v>
      </c>
      <c r="G14" s="33">
        <f t="shared" si="4"/>
        <v>146516</v>
      </c>
      <c r="H14" s="33">
        <f t="shared" si="5"/>
        <v>146551</v>
      </c>
      <c r="I14" s="33">
        <f t="shared" si="0"/>
        <v>212198</v>
      </c>
      <c r="J14" s="33">
        <v>105553</v>
      </c>
      <c r="K14" s="33">
        <v>106645</v>
      </c>
      <c r="L14" s="33">
        <f>SUM(M14:N14)</f>
        <v>68617</v>
      </c>
      <c r="M14" s="33">
        <v>34491</v>
      </c>
      <c r="N14" s="33">
        <v>34126</v>
      </c>
      <c r="O14" s="45">
        <f t="shared" si="1"/>
        <v>12252</v>
      </c>
      <c r="P14" s="45">
        <v>6472</v>
      </c>
      <c r="Q14" s="45">
        <v>5780</v>
      </c>
      <c r="R14" s="35">
        <f t="shared" si="6"/>
        <v>173.22</v>
      </c>
      <c r="S14" s="34">
        <v>147.88</v>
      </c>
      <c r="T14" s="38">
        <v>25.34</v>
      </c>
      <c r="U14" s="58" t="s">
        <v>51</v>
      </c>
      <c r="V14" s="68">
        <f t="shared" si="2"/>
        <v>1434.933730051393</v>
      </c>
      <c r="W14" s="68">
        <f t="shared" si="7"/>
        <v>2707.8531965272296</v>
      </c>
      <c r="X14" s="58" t="s">
        <v>51</v>
      </c>
    </row>
    <row r="15" spans="1:24" s="26" customFormat="1" ht="16.5" customHeight="1">
      <c r="A15" s="37" t="s">
        <v>24</v>
      </c>
      <c r="B15" s="33">
        <f t="shared" si="8"/>
        <v>59618</v>
      </c>
      <c r="C15" s="33">
        <v>40558</v>
      </c>
      <c r="D15" s="33">
        <v>15740</v>
      </c>
      <c r="E15" s="33">
        <v>3320</v>
      </c>
      <c r="F15" s="33">
        <f t="shared" si="3"/>
        <v>303317</v>
      </c>
      <c r="G15" s="33">
        <f t="shared" si="4"/>
        <v>150066</v>
      </c>
      <c r="H15" s="33">
        <f t="shared" si="5"/>
        <v>153251</v>
      </c>
      <c r="I15" s="33">
        <f t="shared" si="0"/>
        <v>205737</v>
      </c>
      <c r="J15" s="33">
        <v>101141</v>
      </c>
      <c r="K15" s="33">
        <v>104596</v>
      </c>
      <c r="L15" s="33">
        <f aca="true" t="shared" si="9" ref="L15:L26">SUM(M15+N15)</f>
        <v>80515</v>
      </c>
      <c r="M15" s="33">
        <v>40615</v>
      </c>
      <c r="N15" s="33">
        <v>39900</v>
      </c>
      <c r="O15" s="45">
        <f t="shared" si="1"/>
        <v>17065</v>
      </c>
      <c r="P15" s="45">
        <v>8310</v>
      </c>
      <c r="Q15" s="45">
        <v>8755</v>
      </c>
      <c r="R15" s="35">
        <f t="shared" si="6"/>
        <v>173.22</v>
      </c>
      <c r="S15" s="34">
        <v>147.88</v>
      </c>
      <c r="T15" s="38">
        <v>25.34</v>
      </c>
      <c r="U15" s="58" t="s">
        <v>51</v>
      </c>
      <c r="V15" s="68">
        <f t="shared" si="2"/>
        <v>1391.2428996483636</v>
      </c>
      <c r="W15" s="68">
        <f t="shared" si="7"/>
        <v>3177.3875295974744</v>
      </c>
      <c r="X15" s="58" t="s">
        <v>51</v>
      </c>
    </row>
    <row r="16" spans="1:24" s="26" customFormat="1" ht="16.5" customHeight="1">
      <c r="A16" s="37" t="s">
        <v>25</v>
      </c>
      <c r="B16" s="33">
        <f t="shared" si="8"/>
        <v>66829</v>
      </c>
      <c r="C16" s="33">
        <v>46107</v>
      </c>
      <c r="D16" s="33">
        <v>17401</v>
      </c>
      <c r="E16" s="33">
        <v>3321</v>
      </c>
      <c r="F16" s="33">
        <f t="shared" si="3"/>
        <v>344784</v>
      </c>
      <c r="G16" s="33">
        <f t="shared" si="4"/>
        <v>169490</v>
      </c>
      <c r="H16" s="33">
        <f t="shared" si="5"/>
        <v>175294</v>
      </c>
      <c r="I16" s="33">
        <f t="shared" si="0"/>
        <v>238629</v>
      </c>
      <c r="J16" s="33">
        <v>117336</v>
      </c>
      <c r="K16" s="33">
        <v>121293</v>
      </c>
      <c r="L16" s="33">
        <f t="shared" si="9"/>
        <v>88472</v>
      </c>
      <c r="M16" s="33">
        <v>43426</v>
      </c>
      <c r="N16" s="33">
        <v>45046</v>
      </c>
      <c r="O16" s="45">
        <f t="shared" si="1"/>
        <v>17683</v>
      </c>
      <c r="P16" s="45">
        <v>8728</v>
      </c>
      <c r="Q16" s="45">
        <v>8955</v>
      </c>
      <c r="R16" s="65">
        <f t="shared" si="6"/>
        <v>185.3</v>
      </c>
      <c r="S16" s="34">
        <v>159.96</v>
      </c>
      <c r="T16" s="38">
        <v>25.34</v>
      </c>
      <c r="U16" s="58">
        <v>15.45</v>
      </c>
      <c r="V16" s="68">
        <f t="shared" si="2"/>
        <v>1491.8042010502625</v>
      </c>
      <c r="W16" s="68">
        <f t="shared" si="7"/>
        <v>3491.397000789266</v>
      </c>
      <c r="X16" s="68">
        <f aca="true" t="shared" si="10" ref="X16:X21">O16/U16</f>
        <v>1144.5307443365696</v>
      </c>
    </row>
    <row r="17" spans="1:24" s="26" customFormat="1" ht="16.5" customHeight="1">
      <c r="A17" s="37" t="s">
        <v>26</v>
      </c>
      <c r="B17" s="33">
        <f t="shared" si="8"/>
        <v>84308</v>
      </c>
      <c r="C17" s="33">
        <v>56483</v>
      </c>
      <c r="D17" s="33">
        <v>24321</v>
      </c>
      <c r="E17" s="33">
        <v>3504</v>
      </c>
      <c r="F17" s="33">
        <f t="shared" si="3"/>
        <v>440317</v>
      </c>
      <c r="G17" s="33">
        <f t="shared" si="4"/>
        <v>217888</v>
      </c>
      <c r="H17" s="33">
        <f t="shared" si="5"/>
        <v>222429</v>
      </c>
      <c r="I17" s="33">
        <f t="shared" si="0"/>
        <v>295172</v>
      </c>
      <c r="J17" s="33">
        <v>146132</v>
      </c>
      <c r="K17" s="33">
        <v>149040</v>
      </c>
      <c r="L17" s="33">
        <f t="shared" si="9"/>
        <v>126586</v>
      </c>
      <c r="M17" s="33">
        <v>62600</v>
      </c>
      <c r="N17" s="33">
        <v>63986</v>
      </c>
      <c r="O17" s="45">
        <f t="shared" si="1"/>
        <v>18559</v>
      </c>
      <c r="P17" s="45">
        <v>9156</v>
      </c>
      <c r="Q17" s="45">
        <v>9403</v>
      </c>
      <c r="R17" s="35">
        <f t="shared" si="6"/>
        <v>414.01</v>
      </c>
      <c r="S17" s="34">
        <v>294.08</v>
      </c>
      <c r="T17" s="34">
        <v>119.93</v>
      </c>
      <c r="U17" s="58">
        <v>15.67</v>
      </c>
      <c r="V17" s="68">
        <f t="shared" si="2"/>
        <v>1003.7132752992384</v>
      </c>
      <c r="W17" s="68">
        <f t="shared" si="7"/>
        <v>1055.4990411073125</v>
      </c>
      <c r="X17" s="68">
        <f t="shared" si="10"/>
        <v>1184.3650287172943</v>
      </c>
    </row>
    <row r="18" spans="1:24" s="26" customFormat="1" ht="16.5" customHeight="1">
      <c r="A18" s="37" t="s">
        <v>27</v>
      </c>
      <c r="B18" s="33">
        <f t="shared" si="8"/>
        <v>104364</v>
      </c>
      <c r="C18" s="33">
        <v>70054</v>
      </c>
      <c r="D18" s="33">
        <v>30553</v>
      </c>
      <c r="E18" s="33">
        <v>3757</v>
      </c>
      <c r="F18" s="33">
        <f t="shared" si="3"/>
        <v>490388</v>
      </c>
      <c r="G18" s="33">
        <f t="shared" si="4"/>
        <v>242692</v>
      </c>
      <c r="H18" s="33">
        <f t="shared" si="5"/>
        <v>247696</v>
      </c>
      <c r="I18" s="33">
        <f t="shared" si="0"/>
        <v>328819</v>
      </c>
      <c r="J18" s="33">
        <v>162654</v>
      </c>
      <c r="K18" s="33">
        <v>166165</v>
      </c>
      <c r="L18" s="33">
        <f t="shared" si="9"/>
        <v>142983</v>
      </c>
      <c r="M18" s="33">
        <v>70780</v>
      </c>
      <c r="N18" s="33">
        <v>72203</v>
      </c>
      <c r="O18" s="45">
        <f t="shared" si="1"/>
        <v>18586</v>
      </c>
      <c r="P18" s="45">
        <v>9258</v>
      </c>
      <c r="Q18" s="45">
        <v>9328</v>
      </c>
      <c r="R18" s="35">
        <f t="shared" si="6"/>
        <v>349.58000000000004</v>
      </c>
      <c r="S18" s="34">
        <v>296.6</v>
      </c>
      <c r="T18" s="34">
        <v>52.98</v>
      </c>
      <c r="U18" s="58">
        <v>15.67</v>
      </c>
      <c r="V18" s="68">
        <f t="shared" si="2"/>
        <v>1108.627781523938</v>
      </c>
      <c r="W18" s="68">
        <f t="shared" si="7"/>
        <v>2698.8108720271803</v>
      </c>
      <c r="X18" s="68">
        <f t="shared" si="10"/>
        <v>1186.0880663688577</v>
      </c>
    </row>
    <row r="19" spans="1:24" s="26" customFormat="1" ht="16.5" customHeight="1">
      <c r="A19" s="37" t="s">
        <v>28</v>
      </c>
      <c r="B19" s="33">
        <f t="shared" si="8"/>
        <v>142331</v>
      </c>
      <c r="C19" s="33">
        <v>87557</v>
      </c>
      <c r="D19" s="33">
        <v>50530</v>
      </c>
      <c r="E19" s="33">
        <v>4244</v>
      </c>
      <c r="F19" s="33">
        <f t="shared" si="3"/>
        <v>605379</v>
      </c>
      <c r="G19" s="33">
        <f t="shared" si="4"/>
        <v>301092</v>
      </c>
      <c r="H19" s="33">
        <f t="shared" si="5"/>
        <v>304287</v>
      </c>
      <c r="I19" s="33">
        <f t="shared" si="0"/>
        <v>367705</v>
      </c>
      <c r="J19" s="33">
        <v>182025</v>
      </c>
      <c r="K19" s="33">
        <v>185680</v>
      </c>
      <c r="L19" s="33">
        <f t="shared" si="9"/>
        <v>218559</v>
      </c>
      <c r="M19" s="33">
        <v>109461</v>
      </c>
      <c r="N19" s="33">
        <v>109098</v>
      </c>
      <c r="O19" s="45">
        <f t="shared" si="1"/>
        <v>19115</v>
      </c>
      <c r="P19" s="45">
        <v>9606</v>
      </c>
      <c r="Q19" s="45">
        <v>9509</v>
      </c>
      <c r="R19" s="35">
        <f t="shared" si="6"/>
        <v>523.07</v>
      </c>
      <c r="S19" s="34">
        <v>296.6</v>
      </c>
      <c r="T19" s="34">
        <v>226.47</v>
      </c>
      <c r="U19" s="58">
        <v>15.67</v>
      </c>
      <c r="V19" s="68">
        <f t="shared" si="2"/>
        <v>1239.7336480107888</v>
      </c>
      <c r="W19" s="68">
        <f t="shared" si="7"/>
        <v>965.068220956418</v>
      </c>
      <c r="X19" s="68">
        <f t="shared" si="10"/>
        <v>1219.8468410976388</v>
      </c>
    </row>
    <row r="20" spans="1:24" s="26" customFormat="1" ht="16.5" customHeight="1">
      <c r="A20" s="37" t="s">
        <v>29</v>
      </c>
      <c r="B20" s="33">
        <f t="shared" si="8"/>
        <v>172968</v>
      </c>
      <c r="C20" s="33">
        <v>109349</v>
      </c>
      <c r="D20" s="33">
        <v>59393</v>
      </c>
      <c r="E20" s="33">
        <v>4226</v>
      </c>
      <c r="F20" s="33">
        <f t="shared" si="3"/>
        <v>669249</v>
      </c>
      <c r="G20" s="33">
        <f t="shared" si="4"/>
        <v>332134</v>
      </c>
      <c r="H20" s="33">
        <f t="shared" si="5"/>
        <v>337115</v>
      </c>
      <c r="I20" s="33">
        <f t="shared" si="0"/>
        <v>416378</v>
      </c>
      <c r="J20" s="33">
        <v>205629</v>
      </c>
      <c r="K20" s="33">
        <v>210749</v>
      </c>
      <c r="L20" s="33">
        <f t="shared" si="9"/>
        <v>234966</v>
      </c>
      <c r="M20" s="33">
        <v>117553</v>
      </c>
      <c r="N20" s="33">
        <v>117413</v>
      </c>
      <c r="O20" s="45">
        <f t="shared" si="1"/>
        <v>17905</v>
      </c>
      <c r="P20" s="45">
        <v>8952</v>
      </c>
      <c r="Q20" s="45">
        <v>8953</v>
      </c>
      <c r="R20" s="65">
        <f>S20+T20</f>
        <v>1372.88</v>
      </c>
      <c r="S20" s="34">
        <v>1145.96</v>
      </c>
      <c r="T20" s="34">
        <v>226.92</v>
      </c>
      <c r="U20" s="58">
        <v>15.67</v>
      </c>
      <c r="V20" s="68">
        <f t="shared" si="2"/>
        <v>363.34427030611886</v>
      </c>
      <c r="W20" s="68">
        <f t="shared" si="7"/>
        <v>1035.4574299312533</v>
      </c>
      <c r="X20" s="68">
        <f t="shared" si="10"/>
        <v>1142.6292278238673</v>
      </c>
    </row>
    <row r="21" spans="1:24" s="26" customFormat="1" ht="16.5" customHeight="1">
      <c r="A21" s="37" t="s">
        <v>30</v>
      </c>
      <c r="B21" s="33">
        <f t="shared" si="8"/>
        <v>196439</v>
      </c>
      <c r="C21" s="33">
        <v>126134</v>
      </c>
      <c r="D21" s="33">
        <v>66127</v>
      </c>
      <c r="E21" s="33">
        <v>4178</v>
      </c>
      <c r="F21" s="33">
        <f t="shared" si="3"/>
        <v>706718</v>
      </c>
      <c r="G21" s="33">
        <f t="shared" si="4"/>
        <v>349697</v>
      </c>
      <c r="H21" s="33">
        <f t="shared" si="5"/>
        <v>357021</v>
      </c>
      <c r="I21" s="33">
        <f t="shared" si="0"/>
        <v>446952</v>
      </c>
      <c r="J21" s="33">
        <v>220272</v>
      </c>
      <c r="K21" s="33">
        <v>226680</v>
      </c>
      <c r="L21" s="33">
        <f t="shared" si="9"/>
        <v>243049</v>
      </c>
      <c r="M21" s="33">
        <v>121204</v>
      </c>
      <c r="N21" s="33">
        <v>121845</v>
      </c>
      <c r="O21" s="45">
        <f t="shared" si="1"/>
        <v>16717</v>
      </c>
      <c r="P21" s="45">
        <v>8221</v>
      </c>
      <c r="Q21" s="45">
        <v>8496</v>
      </c>
      <c r="R21" s="65">
        <f t="shared" si="6"/>
        <v>1373.71</v>
      </c>
      <c r="S21" s="34">
        <v>1145.96</v>
      </c>
      <c r="T21" s="34">
        <v>227.75</v>
      </c>
      <c r="U21" s="58">
        <v>15.67</v>
      </c>
      <c r="V21" s="68">
        <f t="shared" si="2"/>
        <v>390.02408461028307</v>
      </c>
      <c r="W21" s="68">
        <f t="shared" si="7"/>
        <v>1067.1745334796926</v>
      </c>
      <c r="X21" s="68">
        <f t="shared" si="10"/>
        <v>1066.8155711550735</v>
      </c>
    </row>
    <row r="22" spans="1:24" s="26" customFormat="1" ht="16.5" customHeight="1">
      <c r="A22" s="37" t="s">
        <v>31</v>
      </c>
      <c r="B22" s="33">
        <f t="shared" si="8"/>
        <v>211230</v>
      </c>
      <c r="C22" s="33">
        <v>137657</v>
      </c>
      <c r="D22" s="33">
        <v>69490</v>
      </c>
      <c r="E22" s="33">
        <v>4083</v>
      </c>
      <c r="F22" s="33">
        <f t="shared" si="3"/>
        <v>715551</v>
      </c>
      <c r="G22" s="33">
        <f t="shared" si="4"/>
        <v>351737</v>
      </c>
      <c r="H22" s="33">
        <f t="shared" si="5"/>
        <v>363814</v>
      </c>
      <c r="I22" s="33">
        <f t="shared" si="0"/>
        <v>458341</v>
      </c>
      <c r="J22" s="33">
        <v>225143</v>
      </c>
      <c r="K22" s="33">
        <v>233198</v>
      </c>
      <c r="L22" s="33">
        <f t="shared" si="9"/>
        <v>241576</v>
      </c>
      <c r="M22" s="33">
        <v>119036</v>
      </c>
      <c r="N22" s="33">
        <v>122540</v>
      </c>
      <c r="O22" s="45">
        <f t="shared" si="1"/>
        <v>15634</v>
      </c>
      <c r="P22" s="45">
        <v>7558</v>
      </c>
      <c r="Q22" s="45">
        <v>8076</v>
      </c>
      <c r="R22" s="65">
        <f t="shared" si="6"/>
        <v>1373.88</v>
      </c>
      <c r="S22" s="34">
        <v>1145.96</v>
      </c>
      <c r="T22" s="34">
        <v>227.92</v>
      </c>
      <c r="U22" s="58">
        <v>15.67</v>
      </c>
      <c r="V22" s="68">
        <f aca="true" t="shared" si="11" ref="V22:V27">I22/S22</f>
        <v>399.9624768752836</v>
      </c>
      <c r="W22" s="68">
        <f>SUM(L22)/T22</f>
        <v>1059.91575991576</v>
      </c>
      <c r="X22" s="68">
        <v>997.7</v>
      </c>
    </row>
    <row r="23" spans="1:24" s="26" customFormat="1" ht="16.5" customHeight="1">
      <c r="A23" s="37" t="s">
        <v>32</v>
      </c>
      <c r="B23" s="33">
        <f t="shared" si="8"/>
        <v>220003</v>
      </c>
      <c r="C23" s="33">
        <v>144899</v>
      </c>
      <c r="D23" s="33">
        <v>71066</v>
      </c>
      <c r="E23" s="33">
        <v>4038</v>
      </c>
      <c r="F23" s="33">
        <f t="shared" si="3"/>
        <v>725751</v>
      </c>
      <c r="G23" s="33">
        <f t="shared" si="4"/>
        <v>355450</v>
      </c>
      <c r="H23" s="33">
        <f t="shared" si="5"/>
        <v>370301</v>
      </c>
      <c r="I23" s="33">
        <f t="shared" si="0"/>
        <v>468362</v>
      </c>
      <c r="J23" s="33">
        <v>229590</v>
      </c>
      <c r="K23" s="33">
        <v>238772</v>
      </c>
      <c r="L23" s="33">
        <f t="shared" si="9"/>
        <v>242166</v>
      </c>
      <c r="M23" s="33">
        <v>118495</v>
      </c>
      <c r="N23" s="33">
        <v>123671</v>
      </c>
      <c r="O23" s="45">
        <f t="shared" si="1"/>
        <v>15223</v>
      </c>
      <c r="P23" s="45">
        <v>7365</v>
      </c>
      <c r="Q23" s="45">
        <v>7858</v>
      </c>
      <c r="R23" s="65">
        <f t="shared" si="6"/>
        <v>1374.13</v>
      </c>
      <c r="S23" s="34">
        <v>1145.96</v>
      </c>
      <c r="T23" s="34">
        <v>228.17</v>
      </c>
      <c r="U23" s="58">
        <v>15.67</v>
      </c>
      <c r="V23" s="68">
        <f t="shared" si="11"/>
        <v>408.70711019581836</v>
      </c>
      <c r="W23" s="68">
        <f>SUM(L23)/T23</f>
        <v>1061.3402287767892</v>
      </c>
      <c r="X23" s="68">
        <v>971.5</v>
      </c>
    </row>
    <row r="24" spans="1:24" s="26" customFormat="1" ht="16.5" customHeight="1">
      <c r="A24" s="37" t="s">
        <v>17</v>
      </c>
      <c r="B24" s="33">
        <f t="shared" si="8"/>
        <v>234585</v>
      </c>
      <c r="C24" s="33">
        <v>154837</v>
      </c>
      <c r="D24" s="33">
        <v>75545</v>
      </c>
      <c r="E24" s="33">
        <v>4203</v>
      </c>
      <c r="F24" s="33">
        <f t="shared" si="3"/>
        <v>728407</v>
      </c>
      <c r="G24" s="33">
        <f t="shared" si="4"/>
        <v>356804</v>
      </c>
      <c r="H24" s="33">
        <f t="shared" si="5"/>
        <v>371603</v>
      </c>
      <c r="I24" s="33">
        <f t="shared" si="0"/>
        <v>472196</v>
      </c>
      <c r="J24" s="33">
        <v>230924</v>
      </c>
      <c r="K24" s="33">
        <v>241272</v>
      </c>
      <c r="L24" s="33">
        <f t="shared" si="9"/>
        <v>241523</v>
      </c>
      <c r="M24" s="33">
        <v>118729</v>
      </c>
      <c r="N24" s="33">
        <v>122794</v>
      </c>
      <c r="O24" s="45">
        <f t="shared" si="1"/>
        <v>14688</v>
      </c>
      <c r="P24" s="45">
        <v>7151</v>
      </c>
      <c r="Q24" s="45">
        <v>7537</v>
      </c>
      <c r="R24" s="65">
        <f t="shared" si="6"/>
        <v>1373.7600000000002</v>
      </c>
      <c r="S24" s="34">
        <v>1146.13</v>
      </c>
      <c r="T24" s="34">
        <v>227.63</v>
      </c>
      <c r="U24" s="58">
        <v>14.69</v>
      </c>
      <c r="V24" s="68">
        <f>I24/S24</f>
        <v>411.9916588868627</v>
      </c>
      <c r="W24" s="68">
        <f t="shared" si="7"/>
        <v>1061.033255722005</v>
      </c>
      <c r="X24" s="68">
        <f>O24/U24</f>
        <v>999.8638529611982</v>
      </c>
    </row>
    <row r="25" spans="1:24" s="26" customFormat="1" ht="16.5" customHeight="1">
      <c r="A25" s="37" t="s">
        <v>33</v>
      </c>
      <c r="B25" s="33">
        <f t="shared" si="8"/>
        <v>249663</v>
      </c>
      <c r="C25" s="33">
        <v>165452</v>
      </c>
      <c r="D25" s="33">
        <v>79997</v>
      </c>
      <c r="E25" s="33">
        <v>4214</v>
      </c>
      <c r="F25" s="33">
        <f t="shared" si="3"/>
        <v>728306</v>
      </c>
      <c r="G25" s="33">
        <f t="shared" si="4"/>
        <v>356918</v>
      </c>
      <c r="H25" s="33">
        <f t="shared" si="5"/>
        <v>371388</v>
      </c>
      <c r="I25" s="33">
        <f t="shared" si="0"/>
        <v>474092</v>
      </c>
      <c r="J25" s="33">
        <v>232068</v>
      </c>
      <c r="K25" s="33">
        <v>242024</v>
      </c>
      <c r="L25" s="33">
        <f t="shared" si="9"/>
        <v>240174</v>
      </c>
      <c r="M25" s="33">
        <v>118005</v>
      </c>
      <c r="N25" s="33">
        <v>122169</v>
      </c>
      <c r="O25" s="45">
        <f t="shared" si="1"/>
        <v>14040</v>
      </c>
      <c r="P25" s="45">
        <v>6845</v>
      </c>
      <c r="Q25" s="45">
        <v>7195</v>
      </c>
      <c r="R25" s="65">
        <f t="shared" si="6"/>
        <v>1373.7800000000002</v>
      </c>
      <c r="S25" s="34">
        <v>1146.13</v>
      </c>
      <c r="T25" s="34">
        <v>227.65</v>
      </c>
      <c r="U25" s="58">
        <v>14.69</v>
      </c>
      <c r="V25" s="68">
        <f t="shared" si="11"/>
        <v>413.6459214923263</v>
      </c>
      <c r="W25" s="68">
        <f t="shared" si="7"/>
        <v>1055.0142763013398</v>
      </c>
      <c r="X25" s="68">
        <f>O25/U25</f>
        <v>955.7522123893806</v>
      </c>
    </row>
    <row r="26" spans="1:24" ht="16.5" customHeight="1">
      <c r="A26" s="37" t="s">
        <v>38</v>
      </c>
      <c r="B26" s="33">
        <f t="shared" si="8"/>
        <v>258810</v>
      </c>
      <c r="C26" s="33">
        <v>171496</v>
      </c>
      <c r="D26" s="33">
        <v>83027</v>
      </c>
      <c r="E26" s="33">
        <v>4287</v>
      </c>
      <c r="F26" s="33">
        <f t="shared" si="3"/>
        <v>719967</v>
      </c>
      <c r="G26" s="33">
        <f t="shared" si="4"/>
        <v>351775</v>
      </c>
      <c r="H26" s="33">
        <f t="shared" si="5"/>
        <v>368192</v>
      </c>
      <c r="I26" s="33">
        <f t="shared" si="0"/>
        <v>469695</v>
      </c>
      <c r="J26" s="33">
        <v>229224</v>
      </c>
      <c r="K26" s="33">
        <v>240471</v>
      </c>
      <c r="L26" s="33">
        <f t="shared" si="9"/>
        <v>236818</v>
      </c>
      <c r="M26" s="33">
        <v>116030</v>
      </c>
      <c r="N26" s="33">
        <v>120788</v>
      </c>
      <c r="O26" s="45">
        <f t="shared" si="1"/>
        <v>13454</v>
      </c>
      <c r="P26" s="45">
        <v>6521</v>
      </c>
      <c r="Q26" s="45">
        <v>6933</v>
      </c>
      <c r="R26" s="65">
        <f t="shared" si="6"/>
        <v>1373.8500000000001</v>
      </c>
      <c r="S26" s="34">
        <v>1146.19</v>
      </c>
      <c r="T26" s="34">
        <v>227.66</v>
      </c>
      <c r="U26" s="58">
        <v>14.69</v>
      </c>
      <c r="V26" s="68">
        <f t="shared" si="11"/>
        <v>409.78808051021207</v>
      </c>
      <c r="W26" s="68">
        <f t="shared" si="7"/>
        <v>1040.2266537819555</v>
      </c>
      <c r="X26" s="68">
        <f>O26/U26</f>
        <v>915.8611300204221</v>
      </c>
    </row>
    <row r="27" spans="1:24" ht="16.5" customHeight="1">
      <c r="A27" s="13" t="s">
        <v>39</v>
      </c>
      <c r="B27" s="72">
        <f>C27+E27</f>
        <v>268392</v>
      </c>
      <c r="C27" s="11">
        <v>264073</v>
      </c>
      <c r="D27" s="63" t="s">
        <v>44</v>
      </c>
      <c r="E27" s="11">
        <v>4319</v>
      </c>
      <c r="F27" s="11">
        <f>SUM(I27,O27)</f>
        <v>713723</v>
      </c>
      <c r="G27" s="11">
        <f>SUM(J27,P27)</f>
        <v>347230</v>
      </c>
      <c r="H27" s="11">
        <f>SUM(K27,Q27)</f>
        <v>366493</v>
      </c>
      <c r="I27" s="11">
        <f t="shared" si="0"/>
        <v>700886</v>
      </c>
      <c r="J27" s="11">
        <v>340999</v>
      </c>
      <c r="K27" s="11">
        <v>359887</v>
      </c>
      <c r="L27" s="63" t="s">
        <v>43</v>
      </c>
      <c r="M27" s="63" t="s">
        <v>43</v>
      </c>
      <c r="N27" s="63" t="s">
        <v>43</v>
      </c>
      <c r="O27" s="25">
        <f t="shared" si="1"/>
        <v>12837</v>
      </c>
      <c r="P27" s="25">
        <v>6231</v>
      </c>
      <c r="Q27" s="25">
        <v>6606</v>
      </c>
      <c r="R27" s="66">
        <v>1388.74</v>
      </c>
      <c r="S27" s="12">
        <v>1374.05</v>
      </c>
      <c r="T27" s="64" t="s">
        <v>43</v>
      </c>
      <c r="U27" s="12">
        <v>14.69</v>
      </c>
      <c r="V27" s="73">
        <f t="shared" si="11"/>
        <v>510.08769695425934</v>
      </c>
      <c r="W27" s="63" t="s">
        <v>52</v>
      </c>
      <c r="X27" s="73">
        <f>O27/U27</f>
        <v>873.8597685500341</v>
      </c>
    </row>
    <row r="28" spans="1:24" s="26" customFormat="1" ht="7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4"/>
      <c r="P28" s="54"/>
      <c r="Q28" s="54"/>
      <c r="R28" s="40"/>
      <c r="S28" s="40"/>
      <c r="T28" s="40"/>
      <c r="U28" s="40"/>
      <c r="V28" s="40"/>
      <c r="W28" s="40"/>
      <c r="X28" s="61"/>
    </row>
    <row r="29" spans="1:24" s="26" customFormat="1" ht="15" customHeight="1">
      <c r="A29" s="44" t="s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5"/>
      <c r="P29" s="45"/>
      <c r="Q29" s="45"/>
      <c r="R29" s="33"/>
      <c r="S29" s="33"/>
      <c r="T29" s="33"/>
      <c r="U29" s="33"/>
      <c r="V29" s="33"/>
      <c r="X29" s="46" t="s">
        <v>34</v>
      </c>
    </row>
    <row r="30" spans="1:24" s="26" customFormat="1" ht="15" customHeight="1">
      <c r="A30" s="44" t="s">
        <v>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5"/>
      <c r="P30" s="45"/>
      <c r="Q30" s="45"/>
      <c r="R30" s="33"/>
      <c r="S30" s="33"/>
      <c r="T30" s="33"/>
      <c r="U30" s="33"/>
      <c r="V30" s="33"/>
      <c r="W30" s="41"/>
      <c r="X30" s="55"/>
    </row>
    <row r="31" spans="1:24" s="26" customFormat="1" ht="15" customHeight="1">
      <c r="A31" s="44" t="s">
        <v>37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5"/>
      <c r="P31" s="45"/>
      <c r="Q31" s="45"/>
      <c r="R31" s="33"/>
      <c r="S31" s="33"/>
      <c r="T31" s="33"/>
      <c r="U31" s="33"/>
      <c r="V31" s="33"/>
      <c r="W31" s="41"/>
      <c r="X31" s="55"/>
    </row>
    <row r="32" spans="1:32" s="26" customFormat="1" ht="13.5" customHeight="1">
      <c r="A32" s="44" t="s">
        <v>40</v>
      </c>
      <c r="O32" s="55"/>
      <c r="P32" s="55"/>
      <c r="Q32" s="55"/>
      <c r="X32" s="55"/>
      <c r="Y32" s="43"/>
      <c r="Z32" s="43"/>
      <c r="AA32" s="27"/>
      <c r="AB32" s="27"/>
      <c r="AC32" s="27"/>
      <c r="AD32" s="43"/>
      <c r="AE32" s="43"/>
      <c r="AF32" s="43"/>
    </row>
    <row r="33" spans="1:32" s="26" customFormat="1" ht="13.5" customHeight="1">
      <c r="A33" s="42"/>
      <c r="O33" s="55"/>
      <c r="P33" s="55"/>
      <c r="Q33" s="55"/>
      <c r="X33" s="55"/>
      <c r="Y33" s="43"/>
      <c r="Z33" s="43"/>
      <c r="AA33" s="27"/>
      <c r="AB33" s="27"/>
      <c r="AC33" s="27"/>
      <c r="AD33" s="43"/>
      <c r="AE33" s="43"/>
      <c r="AF33" s="43"/>
    </row>
    <row r="34" spans="1:32" s="10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5"/>
      <c r="P34" s="48"/>
      <c r="Q34" s="48"/>
      <c r="R34" s="1"/>
      <c r="S34" s="1"/>
      <c r="T34" s="1"/>
      <c r="U34" s="1"/>
      <c r="V34" s="1"/>
      <c r="W34" s="1"/>
      <c r="X34" s="48"/>
      <c r="Y34" s="16"/>
      <c r="Z34" s="17"/>
      <c r="AA34" s="17"/>
      <c r="AB34" s="17"/>
      <c r="AC34" s="17"/>
      <c r="AD34" s="17"/>
      <c r="AE34" s="9"/>
      <c r="AF34" s="9"/>
    </row>
    <row r="35" spans="15:32" s="10" customFormat="1" ht="7.5" customHeight="1">
      <c r="O35" s="55"/>
      <c r="P35" s="56"/>
      <c r="Q35" s="56"/>
      <c r="X35" s="56"/>
      <c r="Y35" s="18"/>
      <c r="Z35" s="17"/>
      <c r="AA35" s="17"/>
      <c r="AB35" s="17"/>
      <c r="AC35" s="17"/>
      <c r="AD35" s="17"/>
      <c r="AE35" s="9"/>
      <c r="AF35" s="9"/>
    </row>
    <row r="36" spans="1:32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56"/>
      <c r="Q36" s="56"/>
      <c r="R36" s="10"/>
      <c r="S36" s="10"/>
      <c r="T36" s="10"/>
      <c r="U36" s="10"/>
      <c r="V36" s="10"/>
      <c r="W36" s="10"/>
      <c r="X36" s="56"/>
      <c r="Y36" s="19"/>
      <c r="Z36" s="20"/>
      <c r="AA36" s="20"/>
      <c r="AB36" s="20"/>
      <c r="AC36" s="20"/>
      <c r="AD36" s="21"/>
      <c r="AE36" s="21"/>
      <c r="AF36" s="22"/>
    </row>
    <row r="37" spans="1:32" s="14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5"/>
      <c r="P37" s="48"/>
      <c r="Q37" s="48"/>
      <c r="R37" s="1"/>
      <c r="S37" s="1"/>
      <c r="T37" s="1"/>
      <c r="U37" s="1"/>
      <c r="V37" s="1"/>
      <c r="W37" s="16"/>
      <c r="X37" s="62"/>
      <c r="Y37" s="19"/>
      <c r="Z37" s="20"/>
      <c r="AA37" s="20"/>
      <c r="AB37" s="20"/>
      <c r="AC37" s="20"/>
      <c r="AD37" s="21"/>
      <c r="AE37" s="21"/>
      <c r="AF37" s="22"/>
    </row>
    <row r="38" spans="1:32" s="15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5"/>
      <c r="P38" s="48"/>
      <c r="Q38" s="48"/>
      <c r="R38" s="1"/>
      <c r="S38" s="1"/>
      <c r="T38" s="1"/>
      <c r="U38" s="1"/>
      <c r="V38" s="1"/>
      <c r="X38" s="60"/>
      <c r="Y38" s="19"/>
      <c r="Z38" s="20"/>
      <c r="AA38" s="20"/>
      <c r="AB38" s="20"/>
      <c r="AC38" s="20"/>
      <c r="AD38" s="21"/>
      <c r="AE38" s="21"/>
      <c r="AF38" s="22"/>
    </row>
    <row r="39" spans="1:32" s="15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55"/>
      <c r="P39" s="48"/>
      <c r="Q39" s="48"/>
      <c r="R39" s="1"/>
      <c r="S39" s="1"/>
      <c r="T39" s="1"/>
      <c r="U39" s="1"/>
      <c r="V39" s="1"/>
      <c r="W39" s="1"/>
      <c r="X39" s="60"/>
      <c r="Y39" s="19"/>
      <c r="Z39" s="20"/>
      <c r="AA39" s="20"/>
      <c r="AB39" s="20"/>
      <c r="AC39" s="20"/>
      <c r="AD39" s="21"/>
      <c r="AE39" s="21"/>
      <c r="AF39" s="22"/>
    </row>
    <row r="40" spans="25:32" ht="16.5" customHeight="1">
      <c r="Y40" s="19"/>
      <c r="Z40" s="20"/>
      <c r="AA40" s="20"/>
      <c r="AB40" s="20"/>
      <c r="AC40" s="20"/>
      <c r="AD40" s="21"/>
      <c r="AE40" s="21"/>
      <c r="AF40" s="22"/>
    </row>
    <row r="41" spans="25:32" ht="16.5" customHeight="1">
      <c r="Y41" s="19"/>
      <c r="Z41" s="20"/>
      <c r="AA41" s="20"/>
      <c r="AB41" s="20"/>
      <c r="AC41" s="20"/>
      <c r="AD41" s="21"/>
      <c r="AE41" s="21"/>
      <c r="AF41" s="22"/>
    </row>
    <row r="42" spans="25:32" ht="16.5" customHeight="1">
      <c r="Y42" s="19"/>
      <c r="Z42" s="20"/>
      <c r="AA42" s="20"/>
      <c r="AB42" s="20"/>
      <c r="AC42" s="20"/>
      <c r="AD42" s="21"/>
      <c r="AE42" s="21"/>
      <c r="AF42" s="22"/>
    </row>
    <row r="43" spans="25:32" ht="16.5" customHeight="1">
      <c r="Y43" s="19"/>
      <c r="Z43" s="20"/>
      <c r="AA43" s="20"/>
      <c r="AB43" s="20"/>
      <c r="AC43" s="20"/>
      <c r="AD43" s="21"/>
      <c r="AE43" s="21"/>
      <c r="AF43" s="22"/>
    </row>
    <row r="44" spans="25:32" ht="16.5" customHeight="1">
      <c r="Y44" s="19"/>
      <c r="Z44" s="20"/>
      <c r="AA44" s="20"/>
      <c r="AB44" s="20"/>
      <c r="AC44" s="20"/>
      <c r="AD44" s="21"/>
      <c r="AE44" s="21"/>
      <c r="AF44" s="22"/>
    </row>
    <row r="45" spans="25:32" ht="16.5" customHeight="1">
      <c r="Y45" s="19"/>
      <c r="Z45" s="20"/>
      <c r="AA45" s="20"/>
      <c r="AB45" s="20"/>
      <c r="AC45" s="20"/>
      <c r="AD45" s="21"/>
      <c r="AE45" s="21"/>
      <c r="AF45" s="22"/>
    </row>
    <row r="46" spans="25:32" ht="16.5" customHeight="1">
      <c r="Y46" s="19"/>
      <c r="Z46" s="20"/>
      <c r="AA46" s="20"/>
      <c r="AB46" s="20"/>
      <c r="AC46" s="20"/>
      <c r="AD46" s="21"/>
      <c r="AE46" s="21"/>
      <c r="AF46" s="22"/>
    </row>
    <row r="47" spans="25:32" ht="16.5" customHeight="1">
      <c r="Y47" s="19"/>
      <c r="Z47" s="20"/>
      <c r="AA47" s="20"/>
      <c r="AB47" s="20"/>
      <c r="AC47" s="20"/>
      <c r="AD47" s="21"/>
      <c r="AE47" s="21"/>
      <c r="AF47" s="22"/>
    </row>
    <row r="48" spans="25:32" ht="7.5" customHeight="1">
      <c r="Y48" s="16"/>
      <c r="Z48" s="23"/>
      <c r="AA48" s="23"/>
      <c r="AB48" s="23"/>
      <c r="AC48" s="23"/>
      <c r="AD48" s="23"/>
      <c r="AE48" s="23"/>
      <c r="AF48" s="23"/>
    </row>
    <row r="49" spans="25:32" ht="18.75" customHeight="1">
      <c r="Y49" s="16"/>
      <c r="Z49" s="23"/>
      <c r="AA49" s="23"/>
      <c r="AB49" s="23"/>
      <c r="AC49" s="23"/>
      <c r="AD49" s="23"/>
      <c r="AE49" s="23"/>
      <c r="AF49" s="24"/>
    </row>
  </sheetData>
  <sheetProtection/>
  <mergeCells count="10">
    <mergeCell ref="B6:E7"/>
    <mergeCell ref="V6:X7"/>
    <mergeCell ref="A3:K3"/>
    <mergeCell ref="L7:N7"/>
    <mergeCell ref="I7:K7"/>
    <mergeCell ref="A6:A8"/>
    <mergeCell ref="F7:H7"/>
    <mergeCell ref="F6:Q6"/>
    <mergeCell ref="O7:Q7"/>
    <mergeCell ref="R6:U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2008-02-29T08:36:28Z</dcterms:modified>
  <cp:category/>
  <cp:version/>
  <cp:contentType/>
  <cp:contentStatus/>
</cp:coreProperties>
</file>