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activeTab="0"/>
  </bookViews>
  <sheets>
    <sheet name="H20年度" sheetId="1" r:id="rId1"/>
    <sheet name="H19年度" sheetId="2" r:id="rId2"/>
    <sheet name="H18年度" sheetId="3" r:id="rId3"/>
    <sheet name="H17年度" sheetId="4" r:id="rId4"/>
    <sheet name="H16年度（蒲原除く）" sheetId="5" r:id="rId5"/>
  </sheets>
  <definedNames/>
  <calcPr fullCalcOnLoad="1"/>
</workbook>
</file>

<file path=xl/sharedStrings.xml><?xml version="1.0" encoding="utf-8"?>
<sst xmlns="http://schemas.openxmlformats.org/spreadsheetml/2006/main" count="558" uniqueCount="101">
  <si>
    <t>転入</t>
  </si>
  <si>
    <t>転出</t>
  </si>
  <si>
    <t>増減</t>
  </si>
  <si>
    <t>県外移動</t>
  </si>
  <si>
    <t>県内</t>
  </si>
  <si>
    <t>その他</t>
  </si>
  <si>
    <t>社会</t>
  </si>
  <si>
    <t>自然動態</t>
  </si>
  <si>
    <t>出生</t>
  </si>
  <si>
    <t>死亡</t>
  </si>
  <si>
    <t>自然</t>
  </si>
  <si>
    <t>人口
増減</t>
  </si>
  <si>
    <t>社　　　会　　　動　　　態</t>
  </si>
  <si>
    <t>市内</t>
  </si>
  <si>
    <t>　内訳：葵区</t>
  </si>
  <si>
    <t>　　　　駿河区</t>
  </si>
  <si>
    <t>　　　　清水区</t>
  </si>
  <si>
    <t>平成19年　4月</t>
  </si>
  <si>
    <t>平成20年　1月</t>
  </si>
  <si>
    <t>平成20年　2月</t>
  </si>
  <si>
    <t>平成20年　3月</t>
  </si>
  <si>
    <t>　　　　女</t>
  </si>
  <si>
    <t>　内訳：男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</si>
  <si>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</si>
  <si>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</si>
  <si>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</si>
  <si>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</si>
  <si>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</si>
  <si>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</si>
  <si>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</si>
  <si>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</si>
  <si>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年月</t>
  </si>
  <si>
    <t xml:space="preserve"> 静岡市総務課</t>
  </si>
  <si>
    <t>静岡市の人口動態</t>
  </si>
  <si>
    <t>※　過去２ヶ月以前の内訳をご覧になりたいときは、行の再表示を行ってください。</t>
  </si>
  <si>
    <t>平成18年　4月</t>
  </si>
  <si>
    <t>平成18年　5月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</si>
  <si>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</si>
  <si>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</si>
  <si>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</si>
  <si>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</si>
  <si>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</si>
  <si>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</si>
  <si>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</si>
  <si>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</si>
  <si>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</si>
  <si>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</si>
  <si>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平成19年度累計</t>
  </si>
  <si>
    <t>平成18年　1月</t>
  </si>
  <si>
    <t>平成18年　2月</t>
  </si>
  <si>
    <t>平成18年　3月</t>
  </si>
  <si>
    <t>平成17年　4月</t>
  </si>
  <si>
    <t>平成17年　5月</t>
  </si>
  <si>
    <t>平成17年　6月</t>
  </si>
  <si>
    <t>平成17年　7月</t>
  </si>
  <si>
    <t>平成17年　8月</t>
  </si>
  <si>
    <t>平成17年　9月</t>
  </si>
  <si>
    <t>平成17年　10月</t>
  </si>
  <si>
    <t>平成17年　11月</t>
  </si>
  <si>
    <t>平成17年　12月</t>
  </si>
  <si>
    <t>平成17年度累計</t>
  </si>
  <si>
    <t>※　月別の内訳をご覧になりたいときは、行の再表示を行ってください。</t>
  </si>
  <si>
    <t>平成17年度</t>
  </si>
  <si>
    <t>平成18年度</t>
  </si>
  <si>
    <t>平成17年　1月</t>
  </si>
  <si>
    <t>平成17年　2月</t>
  </si>
  <si>
    <t>平成17年　3月</t>
  </si>
  <si>
    <t>平成19年度</t>
  </si>
  <si>
    <t>平成16年　4月</t>
  </si>
  <si>
    <t>平成16年　5月</t>
  </si>
  <si>
    <t>平成16年　6月</t>
  </si>
  <si>
    <t>平成16年　7月</t>
  </si>
  <si>
    <t>平成16年　8月</t>
  </si>
  <si>
    <t>平成16年　9月</t>
  </si>
  <si>
    <t>平成16年　10月</t>
  </si>
  <si>
    <t>平成16年　11月</t>
  </si>
  <si>
    <t>平成16年　12月</t>
  </si>
  <si>
    <t>平成16年度累計</t>
  </si>
  <si>
    <t>平成16年度</t>
  </si>
  <si>
    <t>※　蒲原地区は含まれません。</t>
  </si>
  <si>
    <t>※　平成17年4月1日より政令指定都市に移行しています。</t>
  </si>
  <si>
    <t>平成18年度累計</t>
  </si>
  <si>
    <t>平成20年度累計</t>
  </si>
  <si>
    <t>平成17年度累計</t>
  </si>
  <si>
    <t>旧蒲原町の人口動態</t>
  </si>
  <si>
    <t>※　蒲原地区は下の表をご覧ください。</t>
  </si>
  <si>
    <t>由比町：男</t>
  </si>
  <si>
    <t>平成20年　4月分</t>
  </si>
  <si>
    <t>平成20年　5月分</t>
  </si>
  <si>
    <t>平成20年　6月分</t>
  </si>
  <si>
    <t>平成20年　7月分</t>
  </si>
  <si>
    <t>平成20年　8月分</t>
  </si>
  <si>
    <t>平成20年　9月分</t>
  </si>
  <si>
    <t>平成20年　10月分</t>
  </si>
  <si>
    <t>平成20年　11月分</t>
  </si>
  <si>
    <t>平成20年　12月分</t>
  </si>
  <si>
    <t>平成21年　1月分</t>
  </si>
  <si>
    <t>平成21年　2月分</t>
  </si>
  <si>
    <t>平成21年　3月分</t>
  </si>
  <si>
    <t>平成21年4月8日公表</t>
  </si>
  <si>
    <t xml:space="preserve"> 静岡市情報管理課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</si>
</sst>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/>
    </xf>
    <xf numFmtId="0" fontId="3" fillId="0" borderId="12" xfId="0" applyFont="1" applyBorder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left" vertical="center"/>
    </xf>
    <xf numFmtId="38" fontId="3" fillId="33" borderId="43" xfId="48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44" xfId="48" applyFont="1" applyFill="1" applyBorder="1" applyAlignment="1">
      <alignment vertical="center"/>
    </xf>
    <xf numFmtId="38" fontId="3" fillId="33" borderId="45" xfId="48" applyFont="1" applyFill="1" applyBorder="1" applyAlignment="1">
      <alignment vertical="center"/>
    </xf>
    <xf numFmtId="0" fontId="3" fillId="33" borderId="11" xfId="0" applyFont="1" applyFill="1" applyBorder="1" applyAlignment="1" quotePrefix="1">
      <alignment horizontal="left" vertical="center"/>
    </xf>
    <xf numFmtId="38" fontId="3" fillId="33" borderId="46" xfId="48" applyFont="1" applyFill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39" xfId="48" applyFont="1" applyFill="1" applyBorder="1" applyAlignment="1">
      <alignment vertical="center"/>
    </xf>
    <xf numFmtId="0" fontId="3" fillId="33" borderId="12" xfId="0" applyFont="1" applyFill="1" applyBorder="1" applyAlignment="1" quotePrefix="1">
      <alignment horizontal="left" vertical="center"/>
    </xf>
    <xf numFmtId="38" fontId="3" fillId="33" borderId="20" xfId="48" applyFont="1" applyFill="1" applyBorder="1" applyAlignment="1">
      <alignment vertical="center"/>
    </xf>
    <xf numFmtId="38" fontId="3" fillId="33" borderId="21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33" borderId="40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29" xfId="48" applyFont="1" applyFill="1" applyBorder="1" applyAlignment="1">
      <alignment vertical="center"/>
    </xf>
    <xf numFmtId="38" fontId="3" fillId="33" borderId="30" xfId="48" applyFont="1" applyFill="1" applyBorder="1" applyAlignment="1">
      <alignment vertical="center"/>
    </xf>
    <xf numFmtId="38" fontId="3" fillId="33" borderId="31" xfId="48" applyFont="1" applyFill="1" applyBorder="1" applyAlignment="1">
      <alignment vertical="center"/>
    </xf>
    <xf numFmtId="38" fontId="3" fillId="33" borderId="33" xfId="48" applyFont="1" applyFill="1" applyBorder="1" applyAlignment="1">
      <alignment vertical="center"/>
    </xf>
    <xf numFmtId="38" fontId="3" fillId="33" borderId="34" xfId="48" applyFont="1" applyFill="1" applyBorder="1" applyAlignment="1">
      <alignment vertical="center"/>
    </xf>
    <xf numFmtId="38" fontId="3" fillId="33" borderId="35" xfId="48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vertical="center"/>
    </xf>
    <xf numFmtId="38" fontId="3" fillId="33" borderId="54" xfId="48" applyFont="1" applyFill="1" applyBorder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134</xdr:row>
      <xdr:rowOff>9525</xdr:rowOff>
    </xdr:from>
    <xdr:to>
      <xdr:col>15</xdr:col>
      <xdr:colOff>485775</xdr:colOff>
      <xdr:row>134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1104900" y="9705975"/>
          <a:ext cx="7791450" cy="1809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日付けで静岡市と合併しました。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L1" sqref="L1"/>
    </sheetView>
  </sheetViews>
  <sheetFormatPr defaultColWidth="9.00390625" defaultRowHeight="16.5" customHeight="1"/>
  <cols>
    <col min="1" max="1" width="16.125" style="6" bestFit="1" customWidth="1"/>
    <col min="2" max="16" width="6.875" style="6" customWidth="1"/>
    <col min="17" max="16384" width="9.00390625" style="6" customWidth="1"/>
  </cols>
  <sheetData>
    <row r="1" spans="4:12" ht="30" customHeight="1" thickBot="1">
      <c r="D1" s="21" t="s">
        <v>33</v>
      </c>
      <c r="E1" s="1"/>
      <c r="F1" s="1"/>
      <c r="G1" s="1"/>
      <c r="H1" s="22" t="s">
        <v>99</v>
      </c>
      <c r="I1" s="1"/>
      <c r="J1" s="1"/>
      <c r="L1" s="1" t="s">
        <v>100</v>
      </c>
    </row>
    <row r="2" spans="1:16" ht="30" customHeight="1">
      <c r="A2" s="80" t="s">
        <v>31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21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7" t="s">
        <v>5</v>
      </c>
      <c r="L3" s="7" t="s">
        <v>6</v>
      </c>
      <c r="M3" s="91" t="s">
        <v>8</v>
      </c>
      <c r="N3" s="91" t="s">
        <v>9</v>
      </c>
      <c r="O3" s="26" t="s">
        <v>10</v>
      </c>
      <c r="P3" s="88"/>
    </row>
    <row r="4" spans="1:16" ht="21" customHeight="1" thickBot="1">
      <c r="A4" s="82"/>
      <c r="B4" s="23" t="s">
        <v>0</v>
      </c>
      <c r="C4" s="24" t="s">
        <v>1</v>
      </c>
      <c r="D4" s="24" t="s">
        <v>2</v>
      </c>
      <c r="E4" s="24" t="s">
        <v>0</v>
      </c>
      <c r="F4" s="24" t="s">
        <v>1</v>
      </c>
      <c r="G4" s="24" t="s">
        <v>2</v>
      </c>
      <c r="H4" s="24" t="s">
        <v>0</v>
      </c>
      <c r="I4" s="24" t="s">
        <v>1</v>
      </c>
      <c r="J4" s="24" t="s">
        <v>2</v>
      </c>
      <c r="K4" s="25" t="s">
        <v>2</v>
      </c>
      <c r="L4" s="25" t="s">
        <v>2</v>
      </c>
      <c r="M4" s="92"/>
      <c r="N4" s="92"/>
      <c r="O4" s="27" t="s">
        <v>2</v>
      </c>
      <c r="P4" s="89"/>
    </row>
    <row r="5" spans="1:16" ht="16.5" customHeight="1" thickBot="1">
      <c r="A5" s="3" t="s">
        <v>87</v>
      </c>
      <c r="B5" s="10">
        <v>2972</v>
      </c>
      <c r="C5" s="11">
        <v>1669</v>
      </c>
      <c r="D5" s="11">
        <v>1303</v>
      </c>
      <c r="E5" s="11">
        <v>969</v>
      </c>
      <c r="F5" s="11">
        <v>1788</v>
      </c>
      <c r="G5" s="11">
        <v>-819</v>
      </c>
      <c r="H5" s="11">
        <v>802</v>
      </c>
      <c r="I5" s="11">
        <v>802</v>
      </c>
      <c r="J5" s="11">
        <v>0</v>
      </c>
      <c r="K5" s="11">
        <v>6</v>
      </c>
      <c r="L5" s="11">
        <v>490</v>
      </c>
      <c r="M5" s="11">
        <v>441</v>
      </c>
      <c r="N5" s="11">
        <v>553</v>
      </c>
      <c r="O5" s="28">
        <v>-112</v>
      </c>
      <c r="P5" s="33">
        <v>378</v>
      </c>
    </row>
    <row r="6" spans="1:16" ht="16.5" customHeight="1" hidden="1">
      <c r="A6" s="4" t="s">
        <v>22</v>
      </c>
      <c r="B6" s="12">
        <v>1782</v>
      </c>
      <c r="C6" s="8">
        <v>956</v>
      </c>
      <c r="D6" s="8">
        <v>826</v>
      </c>
      <c r="E6" s="8">
        <v>505</v>
      </c>
      <c r="F6" s="8">
        <v>1035</v>
      </c>
      <c r="G6" s="8">
        <v>-530</v>
      </c>
      <c r="H6" s="8">
        <v>403</v>
      </c>
      <c r="I6" s="8">
        <v>403</v>
      </c>
      <c r="J6" s="8">
        <v>0</v>
      </c>
      <c r="K6" s="8">
        <v>4</v>
      </c>
      <c r="L6" s="8">
        <v>300</v>
      </c>
      <c r="M6" s="8">
        <v>228</v>
      </c>
      <c r="N6" s="8">
        <v>264</v>
      </c>
      <c r="O6" s="29">
        <v>-36</v>
      </c>
      <c r="P6" s="34">
        <v>264</v>
      </c>
    </row>
    <row r="7" spans="1:16" ht="16.5" customHeight="1" hidden="1">
      <c r="A7" s="4" t="s">
        <v>21</v>
      </c>
      <c r="B7" s="12">
        <v>1190</v>
      </c>
      <c r="C7" s="8">
        <v>713</v>
      </c>
      <c r="D7" s="8">
        <v>477</v>
      </c>
      <c r="E7" s="8">
        <v>464</v>
      </c>
      <c r="F7" s="8">
        <v>753</v>
      </c>
      <c r="G7" s="8">
        <v>-289</v>
      </c>
      <c r="H7" s="8">
        <v>399</v>
      </c>
      <c r="I7" s="8">
        <v>399</v>
      </c>
      <c r="J7" s="8">
        <v>0</v>
      </c>
      <c r="K7" s="8">
        <v>2</v>
      </c>
      <c r="L7" s="8">
        <v>190</v>
      </c>
      <c r="M7" s="8">
        <v>213</v>
      </c>
      <c r="N7" s="8">
        <v>289</v>
      </c>
      <c r="O7" s="29">
        <v>-76</v>
      </c>
      <c r="P7" s="34">
        <v>114</v>
      </c>
    </row>
    <row r="8" spans="1:16" ht="16.5" customHeight="1" hidden="1">
      <c r="A8" s="4" t="s">
        <v>14</v>
      </c>
      <c r="B8" s="12">
        <v>1006</v>
      </c>
      <c r="C8" s="8">
        <v>602</v>
      </c>
      <c r="D8" s="8">
        <v>404</v>
      </c>
      <c r="E8" s="8">
        <v>296</v>
      </c>
      <c r="F8" s="8">
        <v>628</v>
      </c>
      <c r="G8" s="8">
        <v>-332</v>
      </c>
      <c r="H8" s="8">
        <v>312</v>
      </c>
      <c r="I8" s="8">
        <v>316</v>
      </c>
      <c r="J8" s="8">
        <v>-4</v>
      </c>
      <c r="K8" s="8">
        <v>6</v>
      </c>
      <c r="L8" s="8">
        <v>74</v>
      </c>
      <c r="M8" s="8">
        <v>144</v>
      </c>
      <c r="N8" s="8">
        <v>212</v>
      </c>
      <c r="O8" s="29">
        <v>-68</v>
      </c>
      <c r="P8" s="34">
        <v>6</v>
      </c>
    </row>
    <row r="9" spans="1:16" ht="16.5" customHeight="1" hidden="1">
      <c r="A9" s="4" t="s">
        <v>15</v>
      </c>
      <c r="B9" s="12">
        <v>1218</v>
      </c>
      <c r="C9" s="8">
        <v>652</v>
      </c>
      <c r="D9" s="8">
        <v>566</v>
      </c>
      <c r="E9" s="8">
        <v>453</v>
      </c>
      <c r="F9" s="8">
        <v>669</v>
      </c>
      <c r="G9" s="8">
        <v>-216</v>
      </c>
      <c r="H9" s="8">
        <v>326</v>
      </c>
      <c r="I9" s="8">
        <v>310</v>
      </c>
      <c r="J9" s="8">
        <v>16</v>
      </c>
      <c r="K9" s="8">
        <v>0</v>
      </c>
      <c r="L9" s="8">
        <v>366</v>
      </c>
      <c r="M9" s="8">
        <v>161</v>
      </c>
      <c r="N9" s="8">
        <v>150</v>
      </c>
      <c r="O9" s="29">
        <v>11</v>
      </c>
      <c r="P9" s="34">
        <v>377</v>
      </c>
    </row>
    <row r="10" spans="1:16" ht="16.5" customHeight="1" hidden="1" thickBot="1">
      <c r="A10" s="5" t="s">
        <v>16</v>
      </c>
      <c r="B10" s="14">
        <v>748</v>
      </c>
      <c r="C10" s="15">
        <v>415</v>
      </c>
      <c r="D10" s="15">
        <v>333</v>
      </c>
      <c r="E10" s="15">
        <v>220</v>
      </c>
      <c r="F10" s="15">
        <v>491</v>
      </c>
      <c r="G10" s="15">
        <v>-271</v>
      </c>
      <c r="H10" s="15">
        <v>164</v>
      </c>
      <c r="I10" s="15">
        <v>176</v>
      </c>
      <c r="J10" s="15">
        <v>-12</v>
      </c>
      <c r="K10" s="15">
        <v>0</v>
      </c>
      <c r="L10" s="15">
        <v>50</v>
      </c>
      <c r="M10" s="15">
        <v>136</v>
      </c>
      <c r="N10" s="15">
        <v>191</v>
      </c>
      <c r="O10" s="30">
        <v>-55</v>
      </c>
      <c r="P10" s="35">
        <v>-5</v>
      </c>
    </row>
    <row r="11" spans="1:16" ht="16.5" customHeight="1" thickBot="1">
      <c r="A11" s="3" t="s">
        <v>88</v>
      </c>
      <c r="B11" s="10">
        <v>888</v>
      </c>
      <c r="C11" s="11">
        <v>798</v>
      </c>
      <c r="D11" s="11">
        <v>90</v>
      </c>
      <c r="E11" s="11">
        <v>418</v>
      </c>
      <c r="F11" s="11">
        <v>416</v>
      </c>
      <c r="G11" s="11">
        <v>2</v>
      </c>
      <c r="H11" s="11">
        <v>640</v>
      </c>
      <c r="I11" s="11">
        <v>640</v>
      </c>
      <c r="J11" s="11">
        <v>0</v>
      </c>
      <c r="K11" s="11">
        <v>2</v>
      </c>
      <c r="L11" s="11">
        <v>94</v>
      </c>
      <c r="M11" s="11">
        <v>458</v>
      </c>
      <c r="N11" s="11">
        <v>512</v>
      </c>
      <c r="O11" s="28">
        <v>-54</v>
      </c>
      <c r="P11" s="33">
        <v>40</v>
      </c>
    </row>
    <row r="12" spans="1:16" ht="16.5" customHeight="1" hidden="1">
      <c r="A12" s="4" t="s">
        <v>22</v>
      </c>
      <c r="B12" s="12">
        <v>526</v>
      </c>
      <c r="C12" s="8">
        <v>426</v>
      </c>
      <c r="D12" s="8">
        <v>100</v>
      </c>
      <c r="E12" s="8">
        <v>213</v>
      </c>
      <c r="F12" s="8">
        <v>221</v>
      </c>
      <c r="G12" s="8">
        <v>-8</v>
      </c>
      <c r="H12" s="8">
        <v>304</v>
      </c>
      <c r="I12" s="8">
        <v>304</v>
      </c>
      <c r="J12" s="8">
        <v>0</v>
      </c>
      <c r="K12" s="8">
        <v>1</v>
      </c>
      <c r="L12" s="8">
        <v>93</v>
      </c>
      <c r="M12" s="8">
        <v>239</v>
      </c>
      <c r="N12" s="8">
        <v>271</v>
      </c>
      <c r="O12" s="29">
        <v>-32</v>
      </c>
      <c r="P12" s="34">
        <v>61</v>
      </c>
    </row>
    <row r="13" spans="1:16" ht="16.5" customHeight="1" hidden="1">
      <c r="A13" s="4" t="s">
        <v>21</v>
      </c>
      <c r="B13" s="12">
        <v>362</v>
      </c>
      <c r="C13" s="8">
        <v>372</v>
      </c>
      <c r="D13" s="8">
        <v>-10</v>
      </c>
      <c r="E13" s="8">
        <v>205</v>
      </c>
      <c r="F13" s="8">
        <v>195</v>
      </c>
      <c r="G13" s="8">
        <v>10</v>
      </c>
      <c r="H13" s="8">
        <v>336</v>
      </c>
      <c r="I13" s="8">
        <v>336</v>
      </c>
      <c r="J13" s="8">
        <v>0</v>
      </c>
      <c r="K13" s="8">
        <v>1</v>
      </c>
      <c r="L13" s="8">
        <v>1</v>
      </c>
      <c r="M13" s="8">
        <v>219</v>
      </c>
      <c r="N13" s="8">
        <v>241</v>
      </c>
      <c r="O13" s="29">
        <v>-22</v>
      </c>
      <c r="P13" s="34">
        <v>-21</v>
      </c>
    </row>
    <row r="14" spans="1:16" ht="16.5" customHeight="1" hidden="1">
      <c r="A14" s="4" t="s">
        <v>14</v>
      </c>
      <c r="B14" s="12">
        <v>285</v>
      </c>
      <c r="C14" s="8">
        <v>312</v>
      </c>
      <c r="D14" s="8">
        <v>-27</v>
      </c>
      <c r="E14" s="8">
        <v>147</v>
      </c>
      <c r="F14" s="8">
        <v>157</v>
      </c>
      <c r="G14" s="8">
        <v>-10</v>
      </c>
      <c r="H14" s="8">
        <v>218</v>
      </c>
      <c r="I14" s="8">
        <v>262</v>
      </c>
      <c r="J14" s="8">
        <v>-44</v>
      </c>
      <c r="K14" s="8">
        <v>1</v>
      </c>
      <c r="L14" s="8">
        <v>-80</v>
      </c>
      <c r="M14" s="8">
        <v>155</v>
      </c>
      <c r="N14" s="8">
        <v>209</v>
      </c>
      <c r="O14" s="29">
        <v>-54</v>
      </c>
      <c r="P14" s="34">
        <v>-134</v>
      </c>
    </row>
    <row r="15" spans="1:16" ht="16.5" customHeight="1" hidden="1">
      <c r="A15" s="4" t="s">
        <v>15</v>
      </c>
      <c r="B15" s="12">
        <v>354</v>
      </c>
      <c r="C15" s="8">
        <v>267</v>
      </c>
      <c r="D15" s="8">
        <v>87</v>
      </c>
      <c r="E15" s="8">
        <v>145</v>
      </c>
      <c r="F15" s="8">
        <v>137</v>
      </c>
      <c r="G15" s="8">
        <v>8</v>
      </c>
      <c r="H15" s="8">
        <v>268</v>
      </c>
      <c r="I15" s="8">
        <v>238</v>
      </c>
      <c r="J15" s="8">
        <v>30</v>
      </c>
      <c r="K15" s="8">
        <v>0</v>
      </c>
      <c r="L15" s="8">
        <v>125</v>
      </c>
      <c r="M15" s="8">
        <v>167</v>
      </c>
      <c r="N15" s="8">
        <v>132</v>
      </c>
      <c r="O15" s="29">
        <v>35</v>
      </c>
      <c r="P15" s="34">
        <v>160</v>
      </c>
    </row>
    <row r="16" spans="1:16" ht="16.5" customHeight="1" hidden="1" thickBot="1">
      <c r="A16" s="5" t="s">
        <v>16</v>
      </c>
      <c r="B16" s="17">
        <v>249</v>
      </c>
      <c r="C16" s="18">
        <v>219</v>
      </c>
      <c r="D16" s="18">
        <v>30</v>
      </c>
      <c r="E16" s="18">
        <v>126</v>
      </c>
      <c r="F16" s="18">
        <v>122</v>
      </c>
      <c r="G16" s="18">
        <v>4</v>
      </c>
      <c r="H16" s="18">
        <v>154</v>
      </c>
      <c r="I16" s="18">
        <v>140</v>
      </c>
      <c r="J16" s="18">
        <v>14</v>
      </c>
      <c r="K16" s="18">
        <v>1</v>
      </c>
      <c r="L16" s="18">
        <v>49</v>
      </c>
      <c r="M16" s="18">
        <v>136</v>
      </c>
      <c r="N16" s="18">
        <v>171</v>
      </c>
      <c r="O16" s="31">
        <v>-35</v>
      </c>
      <c r="P16" s="36">
        <v>14</v>
      </c>
    </row>
    <row r="17" spans="1:16" ht="16.5" customHeight="1" thickBot="1">
      <c r="A17" s="3" t="s">
        <v>89</v>
      </c>
      <c r="B17" s="10">
        <v>823</v>
      </c>
      <c r="C17" s="11">
        <v>873</v>
      </c>
      <c r="D17" s="11">
        <v>-50</v>
      </c>
      <c r="E17" s="11">
        <v>385</v>
      </c>
      <c r="F17" s="11">
        <v>384</v>
      </c>
      <c r="G17" s="11">
        <v>1</v>
      </c>
      <c r="H17" s="11">
        <v>579</v>
      </c>
      <c r="I17" s="11">
        <v>579</v>
      </c>
      <c r="J17" s="11">
        <v>0</v>
      </c>
      <c r="K17" s="11">
        <v>0</v>
      </c>
      <c r="L17" s="11">
        <v>-49</v>
      </c>
      <c r="M17" s="11">
        <v>446</v>
      </c>
      <c r="N17" s="11">
        <v>492</v>
      </c>
      <c r="O17" s="28">
        <v>-46</v>
      </c>
      <c r="P17" s="33">
        <v>-95</v>
      </c>
    </row>
    <row r="18" spans="1:16" ht="16.5" customHeight="1" hidden="1">
      <c r="A18" s="4" t="s">
        <v>22</v>
      </c>
      <c r="B18" s="12">
        <v>497</v>
      </c>
      <c r="C18" s="8">
        <v>475</v>
      </c>
      <c r="D18" s="8">
        <v>22</v>
      </c>
      <c r="E18" s="8">
        <v>205</v>
      </c>
      <c r="F18" s="8">
        <v>198</v>
      </c>
      <c r="G18" s="8">
        <v>7</v>
      </c>
      <c r="H18" s="8">
        <v>275</v>
      </c>
      <c r="I18" s="8">
        <v>275</v>
      </c>
      <c r="J18" s="8">
        <v>0</v>
      </c>
      <c r="K18" s="8">
        <v>-1</v>
      </c>
      <c r="L18" s="8">
        <v>28</v>
      </c>
      <c r="M18" s="8">
        <v>217</v>
      </c>
      <c r="N18" s="8">
        <v>266</v>
      </c>
      <c r="O18" s="29">
        <v>-49</v>
      </c>
      <c r="P18" s="34">
        <v>-21</v>
      </c>
    </row>
    <row r="19" spans="1:16" ht="16.5" customHeight="1" hidden="1">
      <c r="A19" s="4" t="s">
        <v>21</v>
      </c>
      <c r="B19" s="12">
        <v>326</v>
      </c>
      <c r="C19" s="8">
        <v>398</v>
      </c>
      <c r="D19" s="8">
        <v>-72</v>
      </c>
      <c r="E19" s="8">
        <v>180</v>
      </c>
      <c r="F19" s="8">
        <v>186</v>
      </c>
      <c r="G19" s="8">
        <v>-6</v>
      </c>
      <c r="H19" s="8">
        <v>304</v>
      </c>
      <c r="I19" s="8">
        <v>304</v>
      </c>
      <c r="J19" s="8">
        <v>0</v>
      </c>
      <c r="K19" s="8">
        <v>1</v>
      </c>
      <c r="L19" s="8">
        <v>-77</v>
      </c>
      <c r="M19" s="8">
        <v>229</v>
      </c>
      <c r="N19" s="8">
        <v>226</v>
      </c>
      <c r="O19" s="29">
        <v>3</v>
      </c>
      <c r="P19" s="34">
        <v>-74</v>
      </c>
    </row>
    <row r="20" spans="1:16" ht="16.5" customHeight="1" hidden="1">
      <c r="A20" s="4" t="s">
        <v>14</v>
      </c>
      <c r="B20" s="12">
        <v>272</v>
      </c>
      <c r="C20" s="8">
        <v>322</v>
      </c>
      <c r="D20" s="8">
        <v>-50</v>
      </c>
      <c r="E20" s="8">
        <v>111</v>
      </c>
      <c r="F20" s="8">
        <v>123</v>
      </c>
      <c r="G20" s="8">
        <v>-12</v>
      </c>
      <c r="H20" s="8">
        <v>220</v>
      </c>
      <c r="I20" s="8">
        <v>235</v>
      </c>
      <c r="J20" s="8">
        <v>-15</v>
      </c>
      <c r="K20" s="8">
        <v>0</v>
      </c>
      <c r="L20" s="8">
        <v>-77</v>
      </c>
      <c r="M20" s="8">
        <v>143</v>
      </c>
      <c r="N20" s="8">
        <v>180</v>
      </c>
      <c r="O20" s="29">
        <v>-37</v>
      </c>
      <c r="P20" s="34">
        <v>-114</v>
      </c>
    </row>
    <row r="21" spans="1:16" ht="16.5" customHeight="1" hidden="1">
      <c r="A21" s="4" t="s">
        <v>15</v>
      </c>
      <c r="B21" s="12">
        <v>307</v>
      </c>
      <c r="C21" s="8">
        <v>302</v>
      </c>
      <c r="D21" s="8">
        <v>5</v>
      </c>
      <c r="E21" s="8">
        <v>146</v>
      </c>
      <c r="F21" s="8">
        <v>141</v>
      </c>
      <c r="G21" s="8">
        <v>5</v>
      </c>
      <c r="H21" s="8">
        <v>227</v>
      </c>
      <c r="I21" s="8">
        <v>236</v>
      </c>
      <c r="J21" s="8">
        <v>-9</v>
      </c>
      <c r="K21" s="8">
        <v>-1</v>
      </c>
      <c r="L21" s="8">
        <v>0</v>
      </c>
      <c r="M21" s="8">
        <v>167</v>
      </c>
      <c r="N21" s="8">
        <v>123</v>
      </c>
      <c r="O21" s="29">
        <v>44</v>
      </c>
      <c r="P21" s="34">
        <v>44</v>
      </c>
    </row>
    <row r="22" spans="1:16" ht="16.5" customHeight="1" hidden="1" thickBot="1">
      <c r="A22" s="5" t="s">
        <v>16</v>
      </c>
      <c r="B22" s="14">
        <v>244</v>
      </c>
      <c r="C22" s="15">
        <v>249</v>
      </c>
      <c r="D22" s="15">
        <v>-5</v>
      </c>
      <c r="E22" s="15">
        <v>128</v>
      </c>
      <c r="F22" s="15">
        <v>120</v>
      </c>
      <c r="G22" s="15">
        <v>8</v>
      </c>
      <c r="H22" s="15">
        <v>132</v>
      </c>
      <c r="I22" s="15">
        <v>108</v>
      </c>
      <c r="J22" s="15">
        <v>24</v>
      </c>
      <c r="K22" s="15">
        <v>1</v>
      </c>
      <c r="L22" s="15">
        <v>28</v>
      </c>
      <c r="M22" s="15">
        <v>136</v>
      </c>
      <c r="N22" s="15">
        <v>189</v>
      </c>
      <c r="O22" s="30">
        <v>-53</v>
      </c>
      <c r="P22" s="35">
        <v>-25</v>
      </c>
    </row>
    <row r="23" spans="1:16" ht="16.5" customHeight="1" thickBot="1">
      <c r="A23" s="3" t="s">
        <v>90</v>
      </c>
      <c r="B23" s="10">
        <v>953</v>
      </c>
      <c r="C23" s="11">
        <v>1035</v>
      </c>
      <c r="D23" s="11">
        <v>-82</v>
      </c>
      <c r="E23" s="11">
        <v>410</v>
      </c>
      <c r="F23" s="11">
        <v>348</v>
      </c>
      <c r="G23" s="11">
        <v>62</v>
      </c>
      <c r="H23" s="11">
        <v>590</v>
      </c>
      <c r="I23" s="11">
        <v>590</v>
      </c>
      <c r="J23" s="11">
        <v>0</v>
      </c>
      <c r="K23" s="11">
        <v>3</v>
      </c>
      <c r="L23" s="11">
        <v>-17</v>
      </c>
      <c r="M23" s="11">
        <v>476</v>
      </c>
      <c r="N23" s="11">
        <v>520</v>
      </c>
      <c r="O23" s="28">
        <v>-44</v>
      </c>
      <c r="P23" s="33">
        <v>-61</v>
      </c>
    </row>
    <row r="24" spans="1:16" ht="16.5" customHeight="1" hidden="1">
      <c r="A24" s="4" t="s">
        <v>22</v>
      </c>
      <c r="B24" s="12">
        <v>541</v>
      </c>
      <c r="C24" s="8">
        <v>558</v>
      </c>
      <c r="D24" s="8">
        <v>-17</v>
      </c>
      <c r="E24" s="8">
        <v>215</v>
      </c>
      <c r="F24" s="8">
        <v>208</v>
      </c>
      <c r="G24" s="8">
        <v>7</v>
      </c>
      <c r="H24" s="8">
        <v>301</v>
      </c>
      <c r="I24" s="8">
        <v>301</v>
      </c>
      <c r="J24" s="8">
        <v>0</v>
      </c>
      <c r="K24" s="8">
        <v>0</v>
      </c>
      <c r="L24" s="8">
        <v>-10</v>
      </c>
      <c r="M24" s="8">
        <v>238</v>
      </c>
      <c r="N24" s="8">
        <v>296</v>
      </c>
      <c r="O24" s="29">
        <v>-58</v>
      </c>
      <c r="P24" s="34">
        <v>-68</v>
      </c>
    </row>
    <row r="25" spans="1:16" ht="16.5" customHeight="1" hidden="1">
      <c r="A25" s="4" t="s">
        <v>21</v>
      </c>
      <c r="B25" s="12">
        <v>412</v>
      </c>
      <c r="C25" s="8">
        <v>477</v>
      </c>
      <c r="D25" s="8">
        <v>-65</v>
      </c>
      <c r="E25" s="8">
        <v>195</v>
      </c>
      <c r="F25" s="8">
        <v>140</v>
      </c>
      <c r="G25" s="8">
        <v>55</v>
      </c>
      <c r="H25" s="8">
        <v>289</v>
      </c>
      <c r="I25" s="8">
        <v>289</v>
      </c>
      <c r="J25" s="8">
        <v>0</v>
      </c>
      <c r="K25" s="8">
        <v>3</v>
      </c>
      <c r="L25" s="8">
        <v>-7</v>
      </c>
      <c r="M25" s="8">
        <v>238</v>
      </c>
      <c r="N25" s="8">
        <v>224</v>
      </c>
      <c r="O25" s="29">
        <v>14</v>
      </c>
      <c r="P25" s="34">
        <v>7</v>
      </c>
    </row>
    <row r="26" spans="1:16" ht="16.5" customHeight="1" hidden="1">
      <c r="A26" s="4" t="s">
        <v>14</v>
      </c>
      <c r="B26" s="12">
        <v>317</v>
      </c>
      <c r="C26" s="8">
        <v>379</v>
      </c>
      <c r="D26" s="8">
        <v>-62</v>
      </c>
      <c r="E26" s="8">
        <v>132</v>
      </c>
      <c r="F26" s="8">
        <v>86</v>
      </c>
      <c r="G26" s="8">
        <v>46</v>
      </c>
      <c r="H26" s="8">
        <v>211</v>
      </c>
      <c r="I26" s="8">
        <v>252</v>
      </c>
      <c r="J26" s="8">
        <v>-41</v>
      </c>
      <c r="K26" s="8">
        <v>3</v>
      </c>
      <c r="L26" s="8">
        <v>-54</v>
      </c>
      <c r="M26" s="8">
        <v>162</v>
      </c>
      <c r="N26" s="8">
        <v>212</v>
      </c>
      <c r="O26" s="29">
        <v>-50</v>
      </c>
      <c r="P26" s="34">
        <v>-104</v>
      </c>
    </row>
    <row r="27" spans="1:16" ht="16.5" customHeight="1" hidden="1">
      <c r="A27" s="4" t="s">
        <v>15</v>
      </c>
      <c r="B27" s="12">
        <v>348</v>
      </c>
      <c r="C27" s="8">
        <v>367</v>
      </c>
      <c r="D27" s="8">
        <v>-19</v>
      </c>
      <c r="E27" s="8">
        <v>165</v>
      </c>
      <c r="F27" s="8">
        <v>170</v>
      </c>
      <c r="G27" s="8">
        <v>-5</v>
      </c>
      <c r="H27" s="8">
        <v>266</v>
      </c>
      <c r="I27" s="8">
        <v>203</v>
      </c>
      <c r="J27" s="8">
        <v>63</v>
      </c>
      <c r="K27" s="8">
        <v>-1</v>
      </c>
      <c r="L27" s="8">
        <v>38</v>
      </c>
      <c r="M27" s="8">
        <v>179</v>
      </c>
      <c r="N27" s="8">
        <v>120</v>
      </c>
      <c r="O27" s="29">
        <v>59</v>
      </c>
      <c r="P27" s="34">
        <v>97</v>
      </c>
    </row>
    <row r="28" spans="1:16" ht="16.5" customHeight="1" hidden="1" thickBot="1">
      <c r="A28" s="5" t="s">
        <v>16</v>
      </c>
      <c r="B28" s="14">
        <v>288</v>
      </c>
      <c r="C28" s="15">
        <v>289</v>
      </c>
      <c r="D28" s="15">
        <v>-1</v>
      </c>
      <c r="E28" s="15">
        <v>113</v>
      </c>
      <c r="F28" s="15">
        <v>92</v>
      </c>
      <c r="G28" s="15">
        <v>21</v>
      </c>
      <c r="H28" s="15">
        <v>113</v>
      </c>
      <c r="I28" s="15">
        <v>135</v>
      </c>
      <c r="J28" s="15">
        <v>-22</v>
      </c>
      <c r="K28" s="15">
        <v>1</v>
      </c>
      <c r="L28" s="15">
        <v>-1</v>
      </c>
      <c r="M28" s="15">
        <v>135</v>
      </c>
      <c r="N28" s="15">
        <v>188</v>
      </c>
      <c r="O28" s="30">
        <v>-53</v>
      </c>
      <c r="P28" s="35">
        <v>-54</v>
      </c>
    </row>
    <row r="29" spans="1:16" ht="16.5" customHeight="1" thickBot="1">
      <c r="A29" s="3" t="s">
        <v>91</v>
      </c>
      <c r="B29" s="10">
        <v>925</v>
      </c>
      <c r="C29" s="11">
        <v>948</v>
      </c>
      <c r="D29" s="11">
        <v>-23</v>
      </c>
      <c r="E29" s="11">
        <v>428</v>
      </c>
      <c r="F29" s="11">
        <v>456</v>
      </c>
      <c r="G29" s="11">
        <v>-28</v>
      </c>
      <c r="H29" s="11">
        <v>566</v>
      </c>
      <c r="I29" s="11">
        <v>566</v>
      </c>
      <c r="J29" s="11">
        <v>0</v>
      </c>
      <c r="K29" s="11">
        <v>1</v>
      </c>
      <c r="L29" s="11">
        <v>-50</v>
      </c>
      <c r="M29" s="11">
        <v>490</v>
      </c>
      <c r="N29" s="11">
        <v>484</v>
      </c>
      <c r="O29" s="28">
        <v>6</v>
      </c>
      <c r="P29" s="33">
        <v>-44</v>
      </c>
    </row>
    <row r="30" spans="1:16" ht="16.5" customHeight="1" hidden="1">
      <c r="A30" s="4" t="s">
        <v>22</v>
      </c>
      <c r="B30" s="12">
        <v>545</v>
      </c>
      <c r="C30" s="8">
        <v>539</v>
      </c>
      <c r="D30" s="8">
        <v>6</v>
      </c>
      <c r="E30" s="8">
        <v>221</v>
      </c>
      <c r="F30" s="8">
        <v>221</v>
      </c>
      <c r="G30" s="8">
        <v>0</v>
      </c>
      <c r="H30" s="8">
        <v>274</v>
      </c>
      <c r="I30" s="8">
        <v>274</v>
      </c>
      <c r="J30" s="8">
        <v>0</v>
      </c>
      <c r="K30" s="8">
        <v>1</v>
      </c>
      <c r="L30" s="8">
        <v>7</v>
      </c>
      <c r="M30" s="8">
        <v>253</v>
      </c>
      <c r="N30" s="8">
        <v>262</v>
      </c>
      <c r="O30" s="29">
        <v>-9</v>
      </c>
      <c r="P30" s="34">
        <v>-2</v>
      </c>
    </row>
    <row r="31" spans="1:16" ht="16.5" customHeight="1" hidden="1">
      <c r="A31" s="4" t="s">
        <v>21</v>
      </c>
      <c r="B31" s="12">
        <v>380</v>
      </c>
      <c r="C31" s="8">
        <v>409</v>
      </c>
      <c r="D31" s="8">
        <v>-29</v>
      </c>
      <c r="E31" s="8">
        <v>207</v>
      </c>
      <c r="F31" s="8">
        <v>235</v>
      </c>
      <c r="G31" s="8">
        <v>-28</v>
      </c>
      <c r="H31" s="8">
        <v>292</v>
      </c>
      <c r="I31" s="8">
        <v>292</v>
      </c>
      <c r="J31" s="8">
        <v>0</v>
      </c>
      <c r="K31" s="8">
        <v>0</v>
      </c>
      <c r="L31" s="8">
        <v>-57</v>
      </c>
      <c r="M31" s="8">
        <v>237</v>
      </c>
      <c r="N31" s="8">
        <v>222</v>
      </c>
      <c r="O31" s="29">
        <v>15</v>
      </c>
      <c r="P31" s="34">
        <v>-42</v>
      </c>
    </row>
    <row r="32" spans="1:16" ht="16.5" customHeight="1" hidden="1">
      <c r="A32" s="4" t="s">
        <v>14</v>
      </c>
      <c r="B32" s="12">
        <v>343</v>
      </c>
      <c r="C32" s="8">
        <v>402</v>
      </c>
      <c r="D32" s="8">
        <v>-59</v>
      </c>
      <c r="E32" s="8">
        <v>147</v>
      </c>
      <c r="F32" s="8">
        <v>165</v>
      </c>
      <c r="G32" s="8">
        <v>-18</v>
      </c>
      <c r="H32" s="8">
        <v>249</v>
      </c>
      <c r="I32" s="8">
        <v>203</v>
      </c>
      <c r="J32" s="8">
        <v>46</v>
      </c>
      <c r="K32" s="8">
        <v>1</v>
      </c>
      <c r="L32" s="8">
        <v>-30</v>
      </c>
      <c r="M32" s="8">
        <v>162</v>
      </c>
      <c r="N32" s="8">
        <v>188</v>
      </c>
      <c r="O32" s="29">
        <v>-26</v>
      </c>
      <c r="P32" s="34">
        <v>-56</v>
      </c>
    </row>
    <row r="33" spans="1:16" ht="16.5" customHeight="1" hidden="1">
      <c r="A33" s="4" t="s">
        <v>15</v>
      </c>
      <c r="B33" s="12">
        <v>294</v>
      </c>
      <c r="C33" s="8">
        <v>258</v>
      </c>
      <c r="D33" s="8">
        <v>36</v>
      </c>
      <c r="E33" s="8">
        <v>134</v>
      </c>
      <c r="F33" s="8">
        <v>157</v>
      </c>
      <c r="G33" s="8">
        <v>-23</v>
      </c>
      <c r="H33" s="8">
        <v>208</v>
      </c>
      <c r="I33" s="8">
        <v>228</v>
      </c>
      <c r="J33" s="8">
        <v>-20</v>
      </c>
      <c r="K33" s="8">
        <v>0</v>
      </c>
      <c r="L33" s="8">
        <v>-7</v>
      </c>
      <c r="M33" s="8">
        <v>173</v>
      </c>
      <c r="N33" s="8">
        <v>133</v>
      </c>
      <c r="O33" s="29">
        <v>40</v>
      </c>
      <c r="P33" s="34">
        <v>33</v>
      </c>
    </row>
    <row r="34" spans="1:16" ht="16.5" customHeight="1" hidden="1" thickBot="1">
      <c r="A34" s="5" t="s">
        <v>16</v>
      </c>
      <c r="B34" s="14">
        <v>288</v>
      </c>
      <c r="C34" s="15">
        <v>288</v>
      </c>
      <c r="D34" s="15">
        <v>0</v>
      </c>
      <c r="E34" s="15">
        <v>147</v>
      </c>
      <c r="F34" s="15">
        <v>134</v>
      </c>
      <c r="G34" s="15">
        <v>13</v>
      </c>
      <c r="H34" s="15">
        <v>109</v>
      </c>
      <c r="I34" s="15">
        <v>135</v>
      </c>
      <c r="J34" s="15">
        <v>-26</v>
      </c>
      <c r="K34" s="15">
        <v>0</v>
      </c>
      <c r="L34" s="15">
        <v>-13</v>
      </c>
      <c r="M34" s="15">
        <v>155</v>
      </c>
      <c r="N34" s="15">
        <v>163</v>
      </c>
      <c r="O34" s="30">
        <v>-8</v>
      </c>
      <c r="P34" s="35">
        <v>-21</v>
      </c>
    </row>
    <row r="35" spans="1:16" ht="16.5" customHeight="1" thickBot="1">
      <c r="A35" s="3" t="s">
        <v>92</v>
      </c>
      <c r="B35" s="10">
        <v>954</v>
      </c>
      <c r="C35" s="11">
        <v>1004</v>
      </c>
      <c r="D35" s="11">
        <v>-50</v>
      </c>
      <c r="E35" s="11">
        <v>431</v>
      </c>
      <c r="F35" s="11">
        <v>449</v>
      </c>
      <c r="G35" s="11">
        <v>-18</v>
      </c>
      <c r="H35" s="11">
        <v>593</v>
      </c>
      <c r="I35" s="11">
        <v>593</v>
      </c>
      <c r="J35" s="11">
        <v>0</v>
      </c>
      <c r="K35" s="11">
        <v>7</v>
      </c>
      <c r="L35" s="11">
        <v>-61</v>
      </c>
      <c r="M35" s="11">
        <v>522</v>
      </c>
      <c r="N35" s="11">
        <v>516</v>
      </c>
      <c r="O35" s="28">
        <v>6</v>
      </c>
      <c r="P35" s="33">
        <v>-55</v>
      </c>
    </row>
    <row r="36" spans="1:16" ht="16.5" customHeight="1" hidden="1">
      <c r="A36" s="4" t="s">
        <v>22</v>
      </c>
      <c r="B36" s="12">
        <v>528</v>
      </c>
      <c r="C36" s="8">
        <v>574</v>
      </c>
      <c r="D36" s="8">
        <v>-46</v>
      </c>
      <c r="E36" s="8">
        <v>228</v>
      </c>
      <c r="F36" s="8">
        <v>240</v>
      </c>
      <c r="G36" s="8">
        <v>-12</v>
      </c>
      <c r="H36" s="8">
        <v>295</v>
      </c>
      <c r="I36" s="8">
        <v>295</v>
      </c>
      <c r="J36" s="8">
        <v>0</v>
      </c>
      <c r="K36" s="8">
        <v>1</v>
      </c>
      <c r="L36" s="8">
        <v>-57</v>
      </c>
      <c r="M36" s="8">
        <v>264</v>
      </c>
      <c r="N36" s="8">
        <v>287</v>
      </c>
      <c r="O36" s="29">
        <v>-23</v>
      </c>
      <c r="P36" s="34">
        <v>-80</v>
      </c>
    </row>
    <row r="37" spans="1:16" ht="16.5" customHeight="1" hidden="1">
      <c r="A37" s="4" t="s">
        <v>21</v>
      </c>
      <c r="B37" s="12">
        <v>426</v>
      </c>
      <c r="C37" s="8">
        <v>430</v>
      </c>
      <c r="D37" s="8">
        <v>-4</v>
      </c>
      <c r="E37" s="8">
        <v>203</v>
      </c>
      <c r="F37" s="8">
        <v>209</v>
      </c>
      <c r="G37" s="8">
        <v>-6</v>
      </c>
      <c r="H37" s="8">
        <v>298</v>
      </c>
      <c r="I37" s="8">
        <v>298</v>
      </c>
      <c r="J37" s="8">
        <v>0</v>
      </c>
      <c r="K37" s="8">
        <v>6</v>
      </c>
      <c r="L37" s="8">
        <v>-4</v>
      </c>
      <c r="M37" s="8">
        <v>258</v>
      </c>
      <c r="N37" s="8">
        <v>229</v>
      </c>
      <c r="O37" s="29">
        <v>29</v>
      </c>
      <c r="P37" s="34">
        <v>25</v>
      </c>
    </row>
    <row r="38" spans="1:16" ht="16.5" customHeight="1" hidden="1">
      <c r="A38" s="4" t="s">
        <v>14</v>
      </c>
      <c r="B38" s="12">
        <v>286</v>
      </c>
      <c r="C38" s="8">
        <v>330</v>
      </c>
      <c r="D38" s="8">
        <v>-44</v>
      </c>
      <c r="E38" s="8">
        <v>125</v>
      </c>
      <c r="F38" s="8">
        <v>150</v>
      </c>
      <c r="G38" s="8">
        <v>-25</v>
      </c>
      <c r="H38" s="8">
        <v>204</v>
      </c>
      <c r="I38" s="8">
        <v>265</v>
      </c>
      <c r="J38" s="8">
        <v>-61</v>
      </c>
      <c r="K38" s="8">
        <v>4</v>
      </c>
      <c r="L38" s="8">
        <v>-126</v>
      </c>
      <c r="M38" s="8">
        <v>169</v>
      </c>
      <c r="N38" s="8">
        <v>187</v>
      </c>
      <c r="O38" s="29">
        <v>-18</v>
      </c>
      <c r="P38" s="34">
        <v>-144</v>
      </c>
    </row>
    <row r="39" spans="1:16" ht="16.5" customHeight="1" hidden="1">
      <c r="A39" s="4" t="s">
        <v>15</v>
      </c>
      <c r="B39" s="12">
        <v>380</v>
      </c>
      <c r="C39" s="8">
        <v>384</v>
      </c>
      <c r="D39" s="8">
        <v>-4</v>
      </c>
      <c r="E39" s="8">
        <v>167</v>
      </c>
      <c r="F39" s="8">
        <v>164</v>
      </c>
      <c r="G39" s="8">
        <v>3</v>
      </c>
      <c r="H39" s="8">
        <v>252</v>
      </c>
      <c r="I39" s="8">
        <v>204</v>
      </c>
      <c r="J39" s="8">
        <v>48</v>
      </c>
      <c r="K39" s="8">
        <v>1</v>
      </c>
      <c r="L39" s="8">
        <v>48</v>
      </c>
      <c r="M39" s="8">
        <v>173</v>
      </c>
      <c r="N39" s="8">
        <v>137</v>
      </c>
      <c r="O39" s="29">
        <v>36</v>
      </c>
      <c r="P39" s="34">
        <v>84</v>
      </c>
    </row>
    <row r="40" spans="1:16" ht="16.5" customHeight="1" hidden="1" thickBot="1">
      <c r="A40" s="5" t="s">
        <v>16</v>
      </c>
      <c r="B40" s="14">
        <v>288</v>
      </c>
      <c r="C40" s="15">
        <v>290</v>
      </c>
      <c r="D40" s="15">
        <v>-2</v>
      </c>
      <c r="E40" s="15">
        <v>139</v>
      </c>
      <c r="F40" s="15">
        <v>135</v>
      </c>
      <c r="G40" s="15">
        <v>4</v>
      </c>
      <c r="H40" s="15">
        <v>137</v>
      </c>
      <c r="I40" s="15">
        <v>124</v>
      </c>
      <c r="J40" s="15">
        <v>13</v>
      </c>
      <c r="K40" s="15">
        <v>2</v>
      </c>
      <c r="L40" s="15">
        <v>17</v>
      </c>
      <c r="M40" s="15">
        <v>180</v>
      </c>
      <c r="N40" s="15">
        <v>192</v>
      </c>
      <c r="O40" s="30">
        <v>-12</v>
      </c>
      <c r="P40" s="35">
        <v>5</v>
      </c>
    </row>
    <row r="41" spans="1:16" ht="16.5" customHeight="1" thickBot="1">
      <c r="A41" s="3" t="s">
        <v>93</v>
      </c>
      <c r="B41" s="10">
        <f>SUM(B42:B43)</f>
        <v>1145</v>
      </c>
      <c r="C41" s="11">
        <f aca="true" t="shared" si="0" ref="C41:P41">SUM(C42:C43)</f>
        <v>972</v>
      </c>
      <c r="D41" s="11">
        <f t="shared" si="0"/>
        <v>173</v>
      </c>
      <c r="E41" s="11">
        <f t="shared" si="0"/>
        <v>423</v>
      </c>
      <c r="F41" s="11">
        <f t="shared" si="0"/>
        <v>493</v>
      </c>
      <c r="G41" s="11">
        <f t="shared" si="0"/>
        <v>-70</v>
      </c>
      <c r="H41" s="11">
        <f t="shared" si="0"/>
        <v>688</v>
      </c>
      <c r="I41" s="11">
        <f t="shared" si="0"/>
        <v>688</v>
      </c>
      <c r="J41" s="11">
        <f t="shared" si="0"/>
        <v>0</v>
      </c>
      <c r="K41" s="11">
        <f t="shared" si="0"/>
        <v>0</v>
      </c>
      <c r="L41" s="11">
        <f t="shared" si="0"/>
        <v>103</v>
      </c>
      <c r="M41" s="11">
        <f t="shared" si="0"/>
        <v>576</v>
      </c>
      <c r="N41" s="11">
        <f t="shared" si="0"/>
        <v>532</v>
      </c>
      <c r="O41" s="28">
        <f t="shared" si="0"/>
        <v>44</v>
      </c>
      <c r="P41" s="33">
        <f t="shared" si="0"/>
        <v>147</v>
      </c>
    </row>
    <row r="42" spans="1:16" ht="16.5" customHeight="1" hidden="1">
      <c r="A42" s="4" t="s">
        <v>22</v>
      </c>
      <c r="B42" s="12">
        <f>602+B48</f>
        <v>607</v>
      </c>
      <c r="C42" s="8">
        <f>521+C48</f>
        <v>524</v>
      </c>
      <c r="D42" s="8">
        <f>81+D48</f>
        <v>83</v>
      </c>
      <c r="E42" s="8">
        <f>221+E48</f>
        <v>224</v>
      </c>
      <c r="F42" s="8">
        <f>262+F48</f>
        <v>269</v>
      </c>
      <c r="G42" s="8">
        <f>-41+G48</f>
        <v>-45</v>
      </c>
      <c r="H42" s="8">
        <f>332+H48</f>
        <v>332</v>
      </c>
      <c r="I42" s="8">
        <f>332+I48</f>
        <v>332</v>
      </c>
      <c r="J42" s="8">
        <f>0+J48</f>
        <v>0</v>
      </c>
      <c r="K42" s="8">
        <f>0+K48</f>
        <v>0</v>
      </c>
      <c r="L42" s="8">
        <f>40+L48</f>
        <v>38</v>
      </c>
      <c r="M42" s="8">
        <f>292+M48</f>
        <v>293</v>
      </c>
      <c r="N42" s="8">
        <f>301+N48</f>
        <v>306</v>
      </c>
      <c r="O42" s="29">
        <f>-9+O48</f>
        <v>-13</v>
      </c>
      <c r="P42" s="34">
        <f>31+P48</f>
        <v>25</v>
      </c>
    </row>
    <row r="43" spans="1:16" ht="16.5" customHeight="1" hidden="1">
      <c r="A43" s="4" t="s">
        <v>21</v>
      </c>
      <c r="B43" s="12">
        <f>537+B49</f>
        <v>538</v>
      </c>
      <c r="C43" s="8">
        <f>447+C49</f>
        <v>448</v>
      </c>
      <c r="D43" s="8">
        <f>90+D49</f>
        <v>90</v>
      </c>
      <c r="E43" s="8">
        <f>196+E49</f>
        <v>199</v>
      </c>
      <c r="F43" s="8">
        <f>213+F49</f>
        <v>224</v>
      </c>
      <c r="G43" s="8">
        <f>-17+G49</f>
        <v>-25</v>
      </c>
      <c r="H43" s="8">
        <f>356+H49</f>
        <v>356</v>
      </c>
      <c r="I43" s="8">
        <f>356+I49</f>
        <v>356</v>
      </c>
      <c r="J43" s="8">
        <f>0+J49</f>
        <v>0</v>
      </c>
      <c r="K43" s="8">
        <f>0+K49</f>
        <v>0</v>
      </c>
      <c r="L43" s="8">
        <f>73+L49</f>
        <v>65</v>
      </c>
      <c r="M43" s="8">
        <f>280+M49</f>
        <v>283</v>
      </c>
      <c r="N43" s="8">
        <f>223+N49</f>
        <v>226</v>
      </c>
      <c r="O43" s="29">
        <f>57+O49</f>
        <v>57</v>
      </c>
      <c r="P43" s="34">
        <f>130+P49</f>
        <v>122</v>
      </c>
    </row>
    <row r="44" spans="1:16" ht="16.5" customHeight="1" hidden="1">
      <c r="A44" s="4" t="s">
        <v>14</v>
      </c>
      <c r="B44" s="12">
        <v>440</v>
      </c>
      <c r="C44" s="8">
        <v>414</v>
      </c>
      <c r="D44" s="8">
        <v>26</v>
      </c>
      <c r="E44" s="8">
        <v>132</v>
      </c>
      <c r="F44" s="8">
        <v>141</v>
      </c>
      <c r="G44" s="8">
        <v>-9</v>
      </c>
      <c r="H44" s="8">
        <v>294</v>
      </c>
      <c r="I44" s="8">
        <v>234</v>
      </c>
      <c r="J44" s="8">
        <v>60</v>
      </c>
      <c r="K44" s="8">
        <v>0</v>
      </c>
      <c r="L44" s="8">
        <v>77</v>
      </c>
      <c r="M44" s="8">
        <v>198</v>
      </c>
      <c r="N44" s="8">
        <v>179</v>
      </c>
      <c r="O44" s="29">
        <v>19</v>
      </c>
      <c r="P44" s="34">
        <v>96</v>
      </c>
    </row>
    <row r="45" spans="1:16" ht="16.5" customHeight="1" hidden="1">
      <c r="A45" s="4" t="s">
        <v>15</v>
      </c>
      <c r="B45" s="12">
        <v>418</v>
      </c>
      <c r="C45" s="8">
        <v>325</v>
      </c>
      <c r="D45" s="8">
        <v>93</v>
      </c>
      <c r="E45" s="8">
        <v>146</v>
      </c>
      <c r="F45" s="8">
        <v>191</v>
      </c>
      <c r="G45" s="8">
        <v>-45</v>
      </c>
      <c r="H45" s="8">
        <v>257</v>
      </c>
      <c r="I45" s="8">
        <v>291</v>
      </c>
      <c r="J45" s="8">
        <v>-34</v>
      </c>
      <c r="K45" s="8">
        <v>0</v>
      </c>
      <c r="L45" s="8">
        <v>14</v>
      </c>
      <c r="M45" s="8">
        <v>203</v>
      </c>
      <c r="N45" s="8">
        <v>158</v>
      </c>
      <c r="O45" s="29">
        <v>45</v>
      </c>
      <c r="P45" s="34">
        <v>59</v>
      </c>
    </row>
    <row r="46" spans="1:16" ht="16.5" customHeight="1" hidden="1" thickBot="1">
      <c r="A46" s="5" t="s">
        <v>16</v>
      </c>
      <c r="B46" s="14">
        <f>281+B47</f>
        <v>287</v>
      </c>
      <c r="C46" s="15">
        <f>229+C47</f>
        <v>233</v>
      </c>
      <c r="D46" s="15">
        <f>52+D47</f>
        <v>54</v>
      </c>
      <c r="E46" s="15">
        <f>139+E47</f>
        <v>145</v>
      </c>
      <c r="F46" s="15">
        <f>143+F47</f>
        <v>161</v>
      </c>
      <c r="G46" s="15">
        <f>-4+G47</f>
        <v>-16</v>
      </c>
      <c r="H46" s="15">
        <f>137+H47</f>
        <v>137</v>
      </c>
      <c r="I46" s="15">
        <f>163+I47</f>
        <v>163</v>
      </c>
      <c r="J46" s="15">
        <f>-26+J47</f>
        <v>-26</v>
      </c>
      <c r="K46" s="15">
        <f>0+K47</f>
        <v>0</v>
      </c>
      <c r="L46" s="15">
        <f>22+L47</f>
        <v>12</v>
      </c>
      <c r="M46" s="15">
        <f>171+M47</f>
        <v>175</v>
      </c>
      <c r="N46" s="15">
        <f>187+N47</f>
        <v>195</v>
      </c>
      <c r="O46" s="30">
        <f>-16+O47</f>
        <v>-20</v>
      </c>
      <c r="P46" s="35">
        <f>6+P47</f>
        <v>-8</v>
      </c>
    </row>
    <row r="47" spans="1:16" ht="16.5" customHeight="1" hidden="1">
      <c r="A47" s="3" t="s">
        <v>93</v>
      </c>
      <c r="B47" s="10">
        <v>6</v>
      </c>
      <c r="C47" s="11">
        <v>4</v>
      </c>
      <c r="D47" s="11">
        <v>2</v>
      </c>
      <c r="E47" s="11">
        <v>6</v>
      </c>
      <c r="F47" s="11">
        <v>18</v>
      </c>
      <c r="G47" s="11">
        <v>-12</v>
      </c>
      <c r="H47" s="11">
        <v>0</v>
      </c>
      <c r="I47" s="11">
        <v>0</v>
      </c>
      <c r="J47" s="11">
        <v>0</v>
      </c>
      <c r="K47" s="11">
        <v>0</v>
      </c>
      <c r="L47" s="11">
        <v>-10</v>
      </c>
      <c r="M47" s="11">
        <v>4</v>
      </c>
      <c r="N47" s="11">
        <v>8</v>
      </c>
      <c r="O47" s="28">
        <v>-4</v>
      </c>
      <c r="P47" s="33">
        <v>-14</v>
      </c>
    </row>
    <row r="48" spans="1:16" ht="16.5" customHeight="1" hidden="1">
      <c r="A48" s="4" t="s">
        <v>86</v>
      </c>
      <c r="B48" s="12">
        <v>5</v>
      </c>
      <c r="C48" s="8">
        <v>3</v>
      </c>
      <c r="D48" s="8">
        <f>B48-C48</f>
        <v>2</v>
      </c>
      <c r="E48" s="8">
        <v>3</v>
      </c>
      <c r="F48" s="8">
        <v>7</v>
      </c>
      <c r="G48" s="8">
        <f>E48-F48</f>
        <v>-4</v>
      </c>
      <c r="H48" s="8">
        <v>0</v>
      </c>
      <c r="I48" s="8">
        <v>0</v>
      </c>
      <c r="J48" s="8">
        <f>H48-I48</f>
        <v>0</v>
      </c>
      <c r="K48" s="8">
        <v>0</v>
      </c>
      <c r="L48" s="8">
        <f>D48+G48+J48+K48</f>
        <v>-2</v>
      </c>
      <c r="M48" s="8">
        <v>1</v>
      </c>
      <c r="N48" s="8">
        <v>5</v>
      </c>
      <c r="O48" s="29">
        <f>M48-N48</f>
        <v>-4</v>
      </c>
      <c r="P48" s="34">
        <f>L48+O48</f>
        <v>-6</v>
      </c>
    </row>
    <row r="49" spans="1:16" ht="16.5" customHeight="1" hidden="1" thickBot="1">
      <c r="A49" s="4" t="s">
        <v>21</v>
      </c>
      <c r="B49" s="12">
        <v>1</v>
      </c>
      <c r="C49" s="8">
        <v>1</v>
      </c>
      <c r="D49" s="8">
        <f>B49-C49</f>
        <v>0</v>
      </c>
      <c r="E49" s="8">
        <v>3</v>
      </c>
      <c r="F49" s="8">
        <v>11</v>
      </c>
      <c r="G49" s="8">
        <f>E49-F49</f>
        <v>-8</v>
      </c>
      <c r="H49" s="8">
        <v>0</v>
      </c>
      <c r="I49" s="8">
        <v>0</v>
      </c>
      <c r="J49" s="8">
        <f>H49-I49</f>
        <v>0</v>
      </c>
      <c r="K49" s="8">
        <v>0</v>
      </c>
      <c r="L49" s="8">
        <f>D49+G49+J49+K49</f>
        <v>-8</v>
      </c>
      <c r="M49" s="8">
        <v>3</v>
      </c>
      <c r="N49" s="8">
        <v>3</v>
      </c>
      <c r="O49" s="29">
        <f>M49-N49</f>
        <v>0</v>
      </c>
      <c r="P49" s="34">
        <f>L49+O49</f>
        <v>-8</v>
      </c>
    </row>
    <row r="50" spans="1:16" ht="16.5" customHeight="1" thickBot="1">
      <c r="A50" s="3" t="s">
        <v>94</v>
      </c>
      <c r="B50" s="10">
        <v>713</v>
      </c>
      <c r="C50" s="11">
        <v>668</v>
      </c>
      <c r="D50" s="11">
        <v>45</v>
      </c>
      <c r="E50" s="11">
        <v>337</v>
      </c>
      <c r="F50" s="11">
        <v>356</v>
      </c>
      <c r="G50" s="11">
        <v>-19</v>
      </c>
      <c r="H50" s="11">
        <v>576</v>
      </c>
      <c r="I50" s="11">
        <v>576</v>
      </c>
      <c r="J50" s="11">
        <v>0</v>
      </c>
      <c r="K50" s="11">
        <v>3</v>
      </c>
      <c r="L50" s="11">
        <v>29</v>
      </c>
      <c r="M50" s="11">
        <v>433</v>
      </c>
      <c r="N50" s="11">
        <v>504</v>
      </c>
      <c r="O50" s="28">
        <v>-71</v>
      </c>
      <c r="P50" s="33">
        <v>-42</v>
      </c>
    </row>
    <row r="51" spans="1:16" ht="16.5" customHeight="1" hidden="1">
      <c r="A51" s="4" t="s">
        <v>22</v>
      </c>
      <c r="B51" s="12">
        <v>402</v>
      </c>
      <c r="C51" s="8">
        <v>380</v>
      </c>
      <c r="D51" s="8">
        <v>22</v>
      </c>
      <c r="E51" s="8">
        <v>165</v>
      </c>
      <c r="F51" s="8">
        <v>196</v>
      </c>
      <c r="G51" s="8">
        <v>-31</v>
      </c>
      <c r="H51" s="8">
        <v>292</v>
      </c>
      <c r="I51" s="8">
        <v>292</v>
      </c>
      <c r="J51" s="8">
        <v>0</v>
      </c>
      <c r="K51" s="8">
        <v>4</v>
      </c>
      <c r="L51" s="8">
        <v>-5</v>
      </c>
      <c r="M51" s="8">
        <v>226</v>
      </c>
      <c r="N51" s="8">
        <v>289</v>
      </c>
      <c r="O51" s="29">
        <v>-63</v>
      </c>
      <c r="P51" s="34">
        <v>-68</v>
      </c>
    </row>
    <row r="52" spans="1:16" ht="16.5" customHeight="1" hidden="1">
      <c r="A52" s="4" t="s">
        <v>21</v>
      </c>
      <c r="B52" s="12">
        <v>311</v>
      </c>
      <c r="C52" s="8">
        <v>288</v>
      </c>
      <c r="D52" s="8">
        <v>23</v>
      </c>
      <c r="E52" s="8">
        <v>172</v>
      </c>
      <c r="F52" s="8">
        <v>160</v>
      </c>
      <c r="G52" s="8">
        <v>12</v>
      </c>
      <c r="H52" s="8">
        <v>284</v>
      </c>
      <c r="I52" s="8">
        <v>284</v>
      </c>
      <c r="J52" s="8">
        <v>0</v>
      </c>
      <c r="K52" s="8">
        <v>-1</v>
      </c>
      <c r="L52" s="8">
        <v>34</v>
      </c>
      <c r="M52" s="8">
        <v>207</v>
      </c>
      <c r="N52" s="8">
        <v>215</v>
      </c>
      <c r="O52" s="29">
        <v>-8</v>
      </c>
      <c r="P52" s="34">
        <v>26</v>
      </c>
    </row>
    <row r="53" spans="1:16" ht="16.5" customHeight="1" hidden="1">
      <c r="A53" s="4" t="s">
        <v>14</v>
      </c>
      <c r="B53" s="12">
        <v>242</v>
      </c>
      <c r="C53" s="8">
        <v>220</v>
      </c>
      <c r="D53" s="8">
        <v>22</v>
      </c>
      <c r="E53" s="8">
        <v>115</v>
      </c>
      <c r="F53" s="8">
        <v>97</v>
      </c>
      <c r="G53" s="8">
        <v>18</v>
      </c>
      <c r="H53" s="8">
        <v>204</v>
      </c>
      <c r="I53" s="8">
        <v>244</v>
      </c>
      <c r="J53" s="8">
        <v>-40</v>
      </c>
      <c r="K53" s="8">
        <v>0</v>
      </c>
      <c r="L53" s="8">
        <v>0</v>
      </c>
      <c r="M53" s="8">
        <v>161</v>
      </c>
      <c r="N53" s="8">
        <v>191</v>
      </c>
      <c r="O53" s="29">
        <v>-30</v>
      </c>
      <c r="P53" s="34">
        <v>-30</v>
      </c>
    </row>
    <row r="54" spans="1:16" ht="16.5" customHeight="1" hidden="1">
      <c r="A54" s="4" t="s">
        <v>15</v>
      </c>
      <c r="B54" s="12">
        <v>219</v>
      </c>
      <c r="C54" s="8">
        <v>192</v>
      </c>
      <c r="D54" s="8">
        <v>27</v>
      </c>
      <c r="E54" s="8">
        <v>143</v>
      </c>
      <c r="F54" s="8">
        <v>144</v>
      </c>
      <c r="G54" s="8">
        <v>-1</v>
      </c>
      <c r="H54" s="8">
        <v>256</v>
      </c>
      <c r="I54" s="8">
        <v>200</v>
      </c>
      <c r="J54" s="8">
        <v>56</v>
      </c>
      <c r="K54" s="8">
        <v>0</v>
      </c>
      <c r="L54" s="8">
        <v>82</v>
      </c>
      <c r="M54" s="8">
        <v>133</v>
      </c>
      <c r="N54" s="8">
        <v>129</v>
      </c>
      <c r="O54" s="29">
        <v>4</v>
      </c>
      <c r="P54" s="34">
        <v>86</v>
      </c>
    </row>
    <row r="55" spans="1:16" ht="16.5" customHeight="1" hidden="1" thickBot="1">
      <c r="A55" s="5" t="s">
        <v>16</v>
      </c>
      <c r="B55" s="14">
        <v>252</v>
      </c>
      <c r="C55" s="15">
        <v>256</v>
      </c>
      <c r="D55" s="15">
        <v>-4</v>
      </c>
      <c r="E55" s="15">
        <v>79</v>
      </c>
      <c r="F55" s="15">
        <v>115</v>
      </c>
      <c r="G55" s="15">
        <v>-36</v>
      </c>
      <c r="H55" s="15">
        <v>116</v>
      </c>
      <c r="I55" s="15">
        <v>132</v>
      </c>
      <c r="J55" s="15">
        <v>-16</v>
      </c>
      <c r="K55" s="15">
        <v>3</v>
      </c>
      <c r="L55" s="15">
        <v>-53</v>
      </c>
      <c r="M55" s="15">
        <v>139</v>
      </c>
      <c r="N55" s="15">
        <v>184</v>
      </c>
      <c r="O55" s="30">
        <v>-45</v>
      </c>
      <c r="P55" s="35">
        <v>-98</v>
      </c>
    </row>
    <row r="56" spans="1:16" ht="16.5" customHeight="1" thickBot="1">
      <c r="A56" s="3" t="s">
        <v>95</v>
      </c>
      <c r="B56" s="10">
        <v>639</v>
      </c>
      <c r="C56" s="11">
        <v>710</v>
      </c>
      <c r="D56" s="11">
        <v>-71</v>
      </c>
      <c r="E56" s="11">
        <v>416</v>
      </c>
      <c r="F56" s="11">
        <v>433</v>
      </c>
      <c r="G56" s="11">
        <v>-17</v>
      </c>
      <c r="H56" s="11">
        <v>592</v>
      </c>
      <c r="I56" s="11">
        <v>592</v>
      </c>
      <c r="J56" s="11">
        <v>0</v>
      </c>
      <c r="K56" s="11">
        <v>4</v>
      </c>
      <c r="L56" s="11">
        <v>-84</v>
      </c>
      <c r="M56" s="11">
        <v>482</v>
      </c>
      <c r="N56" s="11">
        <v>566</v>
      </c>
      <c r="O56" s="28">
        <v>-84</v>
      </c>
      <c r="P56" s="33">
        <v>-168</v>
      </c>
    </row>
    <row r="57" spans="1:16" ht="16.5" customHeight="1" hidden="1">
      <c r="A57" s="4" t="s">
        <v>22</v>
      </c>
      <c r="B57" s="12">
        <v>370</v>
      </c>
      <c r="C57" s="8">
        <v>406</v>
      </c>
      <c r="D57" s="8">
        <v>-36</v>
      </c>
      <c r="E57" s="8">
        <v>236</v>
      </c>
      <c r="F57" s="8">
        <v>207</v>
      </c>
      <c r="G57" s="8">
        <v>29</v>
      </c>
      <c r="H57" s="8">
        <v>297</v>
      </c>
      <c r="I57" s="8">
        <v>297</v>
      </c>
      <c r="J57" s="8">
        <v>0</v>
      </c>
      <c r="K57" s="8">
        <v>2</v>
      </c>
      <c r="L57" s="8">
        <v>-5</v>
      </c>
      <c r="M57" s="8">
        <v>251</v>
      </c>
      <c r="N57" s="8">
        <v>307</v>
      </c>
      <c r="O57" s="29">
        <v>-56</v>
      </c>
      <c r="P57" s="34">
        <v>-61</v>
      </c>
    </row>
    <row r="58" spans="1:16" ht="16.5" customHeight="1" hidden="1">
      <c r="A58" s="4" t="s">
        <v>21</v>
      </c>
      <c r="B58" s="12">
        <v>269</v>
      </c>
      <c r="C58" s="8">
        <v>304</v>
      </c>
      <c r="D58" s="8">
        <v>-35</v>
      </c>
      <c r="E58" s="8">
        <v>180</v>
      </c>
      <c r="F58" s="8">
        <v>226</v>
      </c>
      <c r="G58" s="8">
        <v>-46</v>
      </c>
      <c r="H58" s="8">
        <v>295</v>
      </c>
      <c r="I58" s="8">
        <v>295</v>
      </c>
      <c r="J58" s="8">
        <v>0</v>
      </c>
      <c r="K58" s="8">
        <v>2</v>
      </c>
      <c r="L58" s="8">
        <v>-79</v>
      </c>
      <c r="M58" s="8">
        <v>231</v>
      </c>
      <c r="N58" s="8">
        <v>259</v>
      </c>
      <c r="O58" s="29">
        <v>-28</v>
      </c>
      <c r="P58" s="34">
        <v>-107</v>
      </c>
    </row>
    <row r="59" spans="1:16" ht="16.5" customHeight="1" hidden="1">
      <c r="A59" s="4" t="s">
        <v>14</v>
      </c>
      <c r="B59" s="12">
        <v>198</v>
      </c>
      <c r="C59" s="8">
        <v>228</v>
      </c>
      <c r="D59" s="8">
        <v>-30</v>
      </c>
      <c r="E59" s="8">
        <v>129</v>
      </c>
      <c r="F59" s="8">
        <v>145</v>
      </c>
      <c r="G59" s="8">
        <v>-16</v>
      </c>
      <c r="H59" s="8">
        <v>226</v>
      </c>
      <c r="I59" s="8">
        <v>221</v>
      </c>
      <c r="J59" s="8">
        <v>5</v>
      </c>
      <c r="K59" s="8">
        <v>0</v>
      </c>
      <c r="L59" s="8">
        <v>-41</v>
      </c>
      <c r="M59" s="8">
        <v>162</v>
      </c>
      <c r="N59" s="8">
        <v>208</v>
      </c>
      <c r="O59" s="29">
        <v>-46</v>
      </c>
      <c r="P59" s="34">
        <v>-87</v>
      </c>
    </row>
    <row r="60" spans="1:16" ht="16.5" customHeight="1" hidden="1">
      <c r="A60" s="4" t="s">
        <v>15</v>
      </c>
      <c r="B60" s="12">
        <v>252</v>
      </c>
      <c r="C60" s="8">
        <v>255</v>
      </c>
      <c r="D60" s="8">
        <v>-3</v>
      </c>
      <c r="E60" s="8">
        <v>154</v>
      </c>
      <c r="F60" s="8">
        <v>141</v>
      </c>
      <c r="G60" s="8">
        <v>13</v>
      </c>
      <c r="H60" s="8">
        <v>253</v>
      </c>
      <c r="I60" s="8">
        <v>204</v>
      </c>
      <c r="J60" s="8">
        <v>49</v>
      </c>
      <c r="K60" s="8">
        <v>4</v>
      </c>
      <c r="L60" s="8">
        <v>63</v>
      </c>
      <c r="M60" s="8">
        <v>173</v>
      </c>
      <c r="N60" s="8">
        <v>135</v>
      </c>
      <c r="O60" s="29">
        <v>38</v>
      </c>
      <c r="P60" s="34">
        <v>101</v>
      </c>
    </row>
    <row r="61" spans="1:16" ht="16.5" customHeight="1" hidden="1" thickBot="1">
      <c r="A61" s="5" t="s">
        <v>16</v>
      </c>
      <c r="B61" s="14">
        <v>189</v>
      </c>
      <c r="C61" s="15">
        <v>227</v>
      </c>
      <c r="D61" s="15">
        <v>-38</v>
      </c>
      <c r="E61" s="15">
        <v>133</v>
      </c>
      <c r="F61" s="15">
        <v>147</v>
      </c>
      <c r="G61" s="15">
        <v>-14</v>
      </c>
      <c r="H61" s="15">
        <v>113</v>
      </c>
      <c r="I61" s="15">
        <v>167</v>
      </c>
      <c r="J61" s="15">
        <v>-54</v>
      </c>
      <c r="K61" s="15">
        <v>0</v>
      </c>
      <c r="L61" s="15">
        <v>-106</v>
      </c>
      <c r="M61" s="15">
        <v>147</v>
      </c>
      <c r="N61" s="15">
        <v>223</v>
      </c>
      <c r="O61" s="30">
        <v>-76</v>
      </c>
      <c r="P61" s="35">
        <v>-182</v>
      </c>
    </row>
    <row r="62" spans="1:16" ht="16.5" customHeight="1" thickBot="1">
      <c r="A62" s="3" t="s">
        <v>96</v>
      </c>
      <c r="B62" s="10">
        <v>800</v>
      </c>
      <c r="C62" s="11">
        <v>779</v>
      </c>
      <c r="D62" s="11">
        <v>21</v>
      </c>
      <c r="E62" s="11">
        <v>434</v>
      </c>
      <c r="F62" s="11">
        <v>369</v>
      </c>
      <c r="G62" s="11">
        <v>65</v>
      </c>
      <c r="H62" s="11">
        <v>592</v>
      </c>
      <c r="I62" s="11">
        <v>592</v>
      </c>
      <c r="J62" s="11">
        <v>0</v>
      </c>
      <c r="K62" s="11">
        <v>1</v>
      </c>
      <c r="L62" s="11">
        <v>87</v>
      </c>
      <c r="M62" s="11">
        <v>529</v>
      </c>
      <c r="N62" s="11">
        <v>823</v>
      </c>
      <c r="O62" s="28">
        <v>-294</v>
      </c>
      <c r="P62" s="33">
        <v>-207</v>
      </c>
    </row>
    <row r="63" spans="1:16" ht="16.5" customHeight="1" hidden="1">
      <c r="A63" s="4" t="s">
        <v>22</v>
      </c>
      <c r="B63" s="12">
        <v>442</v>
      </c>
      <c r="C63" s="8">
        <v>433</v>
      </c>
      <c r="D63" s="8">
        <v>9</v>
      </c>
      <c r="E63" s="8">
        <v>220</v>
      </c>
      <c r="F63" s="8">
        <v>172</v>
      </c>
      <c r="G63" s="8">
        <v>48</v>
      </c>
      <c r="H63" s="8">
        <v>302</v>
      </c>
      <c r="I63" s="8">
        <v>302</v>
      </c>
      <c r="J63" s="8">
        <v>0</v>
      </c>
      <c r="K63" s="8">
        <v>1</v>
      </c>
      <c r="L63" s="8">
        <v>58</v>
      </c>
      <c r="M63" s="8">
        <v>261</v>
      </c>
      <c r="N63" s="8">
        <v>431</v>
      </c>
      <c r="O63" s="29">
        <v>-170</v>
      </c>
      <c r="P63" s="34">
        <v>-112</v>
      </c>
    </row>
    <row r="64" spans="1:16" ht="16.5" customHeight="1" hidden="1">
      <c r="A64" s="4" t="s">
        <v>21</v>
      </c>
      <c r="B64" s="12">
        <v>358</v>
      </c>
      <c r="C64" s="8">
        <v>346</v>
      </c>
      <c r="D64" s="8">
        <v>12</v>
      </c>
      <c r="E64" s="8">
        <v>214</v>
      </c>
      <c r="F64" s="8">
        <v>197</v>
      </c>
      <c r="G64" s="8">
        <v>17</v>
      </c>
      <c r="H64" s="8">
        <v>290</v>
      </c>
      <c r="I64" s="8">
        <v>290</v>
      </c>
      <c r="J64" s="8">
        <v>0</v>
      </c>
      <c r="K64" s="8">
        <v>0</v>
      </c>
      <c r="L64" s="8">
        <v>29</v>
      </c>
      <c r="M64" s="8">
        <v>268</v>
      </c>
      <c r="N64" s="8">
        <v>392</v>
      </c>
      <c r="O64" s="29">
        <v>-124</v>
      </c>
      <c r="P64" s="34">
        <v>-95</v>
      </c>
    </row>
    <row r="65" spans="1:16" ht="16.5" customHeight="1" hidden="1">
      <c r="A65" s="4" t="s">
        <v>14</v>
      </c>
      <c r="B65" s="12">
        <v>298</v>
      </c>
      <c r="C65" s="8">
        <v>275</v>
      </c>
      <c r="D65" s="8">
        <v>23</v>
      </c>
      <c r="E65" s="8">
        <v>131</v>
      </c>
      <c r="F65" s="8">
        <v>96</v>
      </c>
      <c r="G65" s="8">
        <v>35</v>
      </c>
      <c r="H65" s="8">
        <v>194</v>
      </c>
      <c r="I65" s="8">
        <v>252</v>
      </c>
      <c r="J65" s="8">
        <v>-58</v>
      </c>
      <c r="K65" s="8">
        <v>1</v>
      </c>
      <c r="L65" s="8">
        <v>1</v>
      </c>
      <c r="M65" s="8">
        <v>165</v>
      </c>
      <c r="N65" s="8">
        <v>305</v>
      </c>
      <c r="O65" s="29">
        <v>-140</v>
      </c>
      <c r="P65" s="34">
        <v>-139</v>
      </c>
    </row>
    <row r="66" spans="1:16" ht="16.5" customHeight="1" hidden="1">
      <c r="A66" s="4" t="s">
        <v>15</v>
      </c>
      <c r="B66" s="12">
        <v>281</v>
      </c>
      <c r="C66" s="8">
        <v>237</v>
      </c>
      <c r="D66" s="8">
        <v>44</v>
      </c>
      <c r="E66" s="8">
        <v>179</v>
      </c>
      <c r="F66" s="8">
        <v>159</v>
      </c>
      <c r="G66" s="8">
        <v>20</v>
      </c>
      <c r="H66" s="8">
        <v>249</v>
      </c>
      <c r="I66" s="8">
        <v>179</v>
      </c>
      <c r="J66" s="8">
        <v>70</v>
      </c>
      <c r="K66" s="8">
        <v>0</v>
      </c>
      <c r="L66" s="8">
        <v>134</v>
      </c>
      <c r="M66" s="8">
        <v>196</v>
      </c>
      <c r="N66" s="8">
        <v>219</v>
      </c>
      <c r="O66" s="29">
        <v>-23</v>
      </c>
      <c r="P66" s="34">
        <v>111</v>
      </c>
    </row>
    <row r="67" spans="1:16" ht="16.5" customHeight="1" hidden="1" thickBot="1">
      <c r="A67" s="5" t="s">
        <v>16</v>
      </c>
      <c r="B67" s="14">
        <v>221</v>
      </c>
      <c r="C67" s="15">
        <v>267</v>
      </c>
      <c r="D67" s="15">
        <v>-46</v>
      </c>
      <c r="E67" s="15">
        <v>124</v>
      </c>
      <c r="F67" s="15">
        <v>114</v>
      </c>
      <c r="G67" s="15">
        <v>10</v>
      </c>
      <c r="H67" s="15">
        <v>149</v>
      </c>
      <c r="I67" s="15">
        <v>161</v>
      </c>
      <c r="J67" s="15">
        <v>-12</v>
      </c>
      <c r="K67" s="15">
        <v>0</v>
      </c>
      <c r="L67" s="15">
        <v>-48</v>
      </c>
      <c r="M67" s="15">
        <v>168</v>
      </c>
      <c r="N67" s="15">
        <v>299</v>
      </c>
      <c r="O67" s="30">
        <v>-131</v>
      </c>
      <c r="P67" s="35">
        <v>-179</v>
      </c>
    </row>
    <row r="68" spans="1:16" ht="16.5" customHeight="1">
      <c r="A68" s="3" t="s">
        <v>97</v>
      </c>
      <c r="B68" s="10">
        <v>762</v>
      </c>
      <c r="C68" s="11">
        <v>919</v>
      </c>
      <c r="D68" s="11">
        <v>-157</v>
      </c>
      <c r="E68" s="11">
        <v>376</v>
      </c>
      <c r="F68" s="11">
        <v>322</v>
      </c>
      <c r="G68" s="11">
        <v>54</v>
      </c>
      <c r="H68" s="11">
        <v>589</v>
      </c>
      <c r="I68" s="11">
        <v>589</v>
      </c>
      <c r="J68" s="11">
        <v>0</v>
      </c>
      <c r="K68" s="11">
        <v>5</v>
      </c>
      <c r="L68" s="11">
        <v>-98</v>
      </c>
      <c r="M68" s="11">
        <v>471</v>
      </c>
      <c r="N68" s="11">
        <v>534</v>
      </c>
      <c r="O68" s="28">
        <v>-63</v>
      </c>
      <c r="P68" s="33">
        <v>-161</v>
      </c>
    </row>
    <row r="69" spans="1:16" ht="16.5" customHeight="1">
      <c r="A69" s="4" t="s">
        <v>22</v>
      </c>
      <c r="B69" s="12">
        <v>455</v>
      </c>
      <c r="C69" s="8">
        <v>511</v>
      </c>
      <c r="D69" s="8">
        <v>-56</v>
      </c>
      <c r="E69" s="8">
        <v>196</v>
      </c>
      <c r="F69" s="8">
        <v>162</v>
      </c>
      <c r="G69" s="8">
        <v>34</v>
      </c>
      <c r="H69" s="8">
        <v>295</v>
      </c>
      <c r="I69" s="8">
        <v>295</v>
      </c>
      <c r="J69" s="8">
        <v>0</v>
      </c>
      <c r="K69" s="8">
        <v>3</v>
      </c>
      <c r="L69" s="8">
        <v>-19</v>
      </c>
      <c r="M69" s="8">
        <v>261</v>
      </c>
      <c r="N69" s="8">
        <v>300</v>
      </c>
      <c r="O69" s="29">
        <v>-39</v>
      </c>
      <c r="P69" s="34">
        <v>-58</v>
      </c>
    </row>
    <row r="70" spans="1:16" ht="16.5" customHeight="1">
      <c r="A70" s="4" t="s">
        <v>21</v>
      </c>
      <c r="B70" s="12">
        <v>307</v>
      </c>
      <c r="C70" s="8">
        <v>408</v>
      </c>
      <c r="D70" s="8">
        <v>-101</v>
      </c>
      <c r="E70" s="8">
        <v>180</v>
      </c>
      <c r="F70" s="8">
        <v>160</v>
      </c>
      <c r="G70" s="8">
        <v>20</v>
      </c>
      <c r="H70" s="8">
        <v>294</v>
      </c>
      <c r="I70" s="8">
        <v>294</v>
      </c>
      <c r="J70" s="8">
        <v>0</v>
      </c>
      <c r="K70" s="8">
        <v>2</v>
      </c>
      <c r="L70" s="8">
        <v>-79</v>
      </c>
      <c r="M70" s="8">
        <v>210</v>
      </c>
      <c r="N70" s="8">
        <v>234</v>
      </c>
      <c r="O70" s="29">
        <v>-24</v>
      </c>
      <c r="P70" s="34">
        <v>-103</v>
      </c>
    </row>
    <row r="71" spans="1:16" ht="16.5" customHeight="1">
      <c r="A71" s="4" t="s">
        <v>14</v>
      </c>
      <c r="B71" s="12">
        <v>261</v>
      </c>
      <c r="C71" s="8">
        <v>291</v>
      </c>
      <c r="D71" s="8">
        <v>-30</v>
      </c>
      <c r="E71" s="8">
        <v>107</v>
      </c>
      <c r="F71" s="8">
        <v>83</v>
      </c>
      <c r="G71" s="8">
        <v>24</v>
      </c>
      <c r="H71" s="8">
        <v>215</v>
      </c>
      <c r="I71" s="8">
        <v>248</v>
      </c>
      <c r="J71" s="8">
        <v>-33</v>
      </c>
      <c r="K71" s="8">
        <v>1</v>
      </c>
      <c r="L71" s="8">
        <v>-38</v>
      </c>
      <c r="M71" s="8">
        <v>178</v>
      </c>
      <c r="N71" s="8">
        <v>192</v>
      </c>
      <c r="O71" s="29">
        <v>-14</v>
      </c>
      <c r="P71" s="34">
        <v>-52</v>
      </c>
    </row>
    <row r="72" spans="1:16" ht="16.5" customHeight="1">
      <c r="A72" s="4" t="s">
        <v>15</v>
      </c>
      <c r="B72" s="12">
        <v>268</v>
      </c>
      <c r="C72" s="8">
        <v>330</v>
      </c>
      <c r="D72" s="8">
        <v>-62</v>
      </c>
      <c r="E72" s="8">
        <v>149</v>
      </c>
      <c r="F72" s="8">
        <v>142</v>
      </c>
      <c r="G72" s="8">
        <v>7</v>
      </c>
      <c r="H72" s="8">
        <v>243</v>
      </c>
      <c r="I72" s="8">
        <v>206</v>
      </c>
      <c r="J72" s="8">
        <v>37</v>
      </c>
      <c r="K72" s="8">
        <v>3</v>
      </c>
      <c r="L72" s="8">
        <v>-15</v>
      </c>
      <c r="M72" s="8">
        <v>144</v>
      </c>
      <c r="N72" s="8">
        <v>135</v>
      </c>
      <c r="O72" s="29">
        <v>9</v>
      </c>
      <c r="P72" s="34">
        <v>-6</v>
      </c>
    </row>
    <row r="73" spans="1:16" ht="16.5" customHeight="1" thickBot="1">
      <c r="A73" s="5" t="s">
        <v>16</v>
      </c>
      <c r="B73" s="14">
        <v>233</v>
      </c>
      <c r="C73" s="15">
        <v>298</v>
      </c>
      <c r="D73" s="15">
        <v>-65</v>
      </c>
      <c r="E73" s="15">
        <v>120</v>
      </c>
      <c r="F73" s="15">
        <v>97</v>
      </c>
      <c r="G73" s="15">
        <v>23</v>
      </c>
      <c r="H73" s="15">
        <v>131</v>
      </c>
      <c r="I73" s="15">
        <v>135</v>
      </c>
      <c r="J73" s="15">
        <v>-4</v>
      </c>
      <c r="K73" s="15">
        <v>1</v>
      </c>
      <c r="L73" s="15">
        <v>-45</v>
      </c>
      <c r="M73" s="15">
        <v>149</v>
      </c>
      <c r="N73" s="15">
        <v>207</v>
      </c>
      <c r="O73" s="30">
        <v>-58</v>
      </c>
      <c r="P73" s="35">
        <v>-103</v>
      </c>
    </row>
    <row r="74" spans="1:16" ht="16.5" customHeight="1">
      <c r="A74" s="3" t="s">
        <v>98</v>
      </c>
      <c r="B74" s="10">
        <v>2850</v>
      </c>
      <c r="C74" s="11">
        <v>4567</v>
      </c>
      <c r="D74" s="11">
        <v>-1717</v>
      </c>
      <c r="E74" s="11">
        <v>1372</v>
      </c>
      <c r="F74" s="11">
        <v>696</v>
      </c>
      <c r="G74" s="11">
        <v>676</v>
      </c>
      <c r="H74" s="11">
        <v>1135</v>
      </c>
      <c r="I74" s="11">
        <v>1135</v>
      </c>
      <c r="J74" s="11">
        <v>0</v>
      </c>
      <c r="K74" s="11">
        <v>6</v>
      </c>
      <c r="L74" s="11">
        <v>-1035</v>
      </c>
      <c r="M74" s="11">
        <v>521</v>
      </c>
      <c r="N74" s="11">
        <v>606</v>
      </c>
      <c r="O74" s="28">
        <v>-85</v>
      </c>
      <c r="P74" s="33">
        <v>-1120</v>
      </c>
    </row>
    <row r="75" spans="1:16" ht="16.5" customHeight="1">
      <c r="A75" s="4" t="s">
        <v>22</v>
      </c>
      <c r="B75" s="12">
        <v>1614</v>
      </c>
      <c r="C75" s="8">
        <v>2629</v>
      </c>
      <c r="D75" s="8">
        <v>-1015</v>
      </c>
      <c r="E75" s="8">
        <v>743</v>
      </c>
      <c r="F75" s="8">
        <v>321</v>
      </c>
      <c r="G75" s="8">
        <v>422</v>
      </c>
      <c r="H75" s="8">
        <v>543</v>
      </c>
      <c r="I75" s="8">
        <v>543</v>
      </c>
      <c r="J75" s="8">
        <v>0</v>
      </c>
      <c r="K75" s="8">
        <v>2</v>
      </c>
      <c r="L75" s="8">
        <v>-591</v>
      </c>
      <c r="M75" s="8">
        <v>280</v>
      </c>
      <c r="N75" s="8">
        <v>327</v>
      </c>
      <c r="O75" s="29">
        <v>-47</v>
      </c>
      <c r="P75" s="34">
        <v>-638</v>
      </c>
    </row>
    <row r="76" spans="1:16" ht="16.5" customHeight="1">
      <c r="A76" s="4" t="s">
        <v>21</v>
      </c>
      <c r="B76" s="12">
        <v>1236</v>
      </c>
      <c r="C76" s="8">
        <v>1938</v>
      </c>
      <c r="D76" s="8">
        <v>-702</v>
      </c>
      <c r="E76" s="8">
        <v>629</v>
      </c>
      <c r="F76" s="8">
        <v>375</v>
      </c>
      <c r="G76" s="8">
        <v>254</v>
      </c>
      <c r="H76" s="8">
        <v>592</v>
      </c>
      <c r="I76" s="8">
        <v>592</v>
      </c>
      <c r="J76" s="8">
        <v>0</v>
      </c>
      <c r="K76" s="8">
        <v>4</v>
      </c>
      <c r="L76" s="8">
        <v>-444</v>
      </c>
      <c r="M76" s="8">
        <v>241</v>
      </c>
      <c r="N76" s="8">
        <v>279</v>
      </c>
      <c r="O76" s="29">
        <v>-38</v>
      </c>
      <c r="P76" s="34">
        <v>-482</v>
      </c>
    </row>
    <row r="77" spans="1:16" ht="16.5" customHeight="1">
      <c r="A77" s="4" t="s">
        <v>14</v>
      </c>
      <c r="B77" s="12">
        <v>1043</v>
      </c>
      <c r="C77" s="8">
        <v>1667</v>
      </c>
      <c r="D77" s="8">
        <v>-624</v>
      </c>
      <c r="E77" s="8">
        <v>488</v>
      </c>
      <c r="F77" s="8">
        <v>194</v>
      </c>
      <c r="G77" s="8">
        <v>294</v>
      </c>
      <c r="H77" s="8">
        <v>481</v>
      </c>
      <c r="I77" s="8">
        <v>425</v>
      </c>
      <c r="J77" s="8">
        <v>56</v>
      </c>
      <c r="K77" s="8">
        <v>0</v>
      </c>
      <c r="L77" s="8">
        <v>-274</v>
      </c>
      <c r="M77" s="8">
        <v>178</v>
      </c>
      <c r="N77" s="8">
        <v>222</v>
      </c>
      <c r="O77" s="29">
        <v>-44</v>
      </c>
      <c r="P77" s="34">
        <v>-318</v>
      </c>
    </row>
    <row r="78" spans="1:16" ht="16.5" customHeight="1">
      <c r="A78" s="4" t="s">
        <v>15</v>
      </c>
      <c r="B78" s="12">
        <v>986</v>
      </c>
      <c r="C78" s="8">
        <v>1682</v>
      </c>
      <c r="D78" s="8">
        <v>-696</v>
      </c>
      <c r="E78" s="8">
        <v>556</v>
      </c>
      <c r="F78" s="8">
        <v>334</v>
      </c>
      <c r="G78" s="8">
        <v>222</v>
      </c>
      <c r="H78" s="8">
        <v>418</v>
      </c>
      <c r="I78" s="8">
        <v>424</v>
      </c>
      <c r="J78" s="8">
        <v>-6</v>
      </c>
      <c r="K78" s="8">
        <v>3</v>
      </c>
      <c r="L78" s="8">
        <v>-477</v>
      </c>
      <c r="M78" s="8">
        <v>172</v>
      </c>
      <c r="N78" s="8">
        <v>147</v>
      </c>
      <c r="O78" s="29">
        <v>25</v>
      </c>
      <c r="P78" s="34">
        <v>-452</v>
      </c>
    </row>
    <row r="79" spans="1:16" ht="16.5" customHeight="1" thickBot="1">
      <c r="A79" s="5" t="s">
        <v>16</v>
      </c>
      <c r="B79" s="14">
        <v>821</v>
      </c>
      <c r="C79" s="15">
        <v>1218</v>
      </c>
      <c r="D79" s="15">
        <v>-397</v>
      </c>
      <c r="E79" s="15">
        <v>328</v>
      </c>
      <c r="F79" s="15">
        <v>168</v>
      </c>
      <c r="G79" s="15">
        <v>160</v>
      </c>
      <c r="H79" s="15">
        <v>236</v>
      </c>
      <c r="I79" s="15">
        <v>286</v>
      </c>
      <c r="J79" s="15">
        <v>-50</v>
      </c>
      <c r="K79" s="15">
        <v>3</v>
      </c>
      <c r="L79" s="15">
        <v>-284</v>
      </c>
      <c r="M79" s="15">
        <v>171</v>
      </c>
      <c r="N79" s="15">
        <v>237</v>
      </c>
      <c r="O79" s="30">
        <v>-66</v>
      </c>
      <c r="P79" s="35">
        <v>-350</v>
      </c>
    </row>
    <row r="80" spans="1:16" ht="21" customHeight="1">
      <c r="A80" s="43" t="s">
        <v>82</v>
      </c>
      <c r="B80" s="44">
        <f>B5+B11+B17+B23+B29+B35+B41+B50+B56+B62+B68+B74</f>
        <v>14424</v>
      </c>
      <c r="C80" s="45">
        <f aca="true" t="shared" si="1" ref="C80:P80">C5+C11+C17+C23+C29+C35+C41+C50+C56+C62+C68+C74</f>
        <v>14942</v>
      </c>
      <c r="D80" s="45">
        <f t="shared" si="1"/>
        <v>-518</v>
      </c>
      <c r="E80" s="45">
        <f t="shared" si="1"/>
        <v>6399</v>
      </c>
      <c r="F80" s="45">
        <f t="shared" si="1"/>
        <v>6510</v>
      </c>
      <c r="G80" s="45">
        <f t="shared" si="1"/>
        <v>-111</v>
      </c>
      <c r="H80" s="45">
        <f t="shared" si="1"/>
        <v>7942</v>
      </c>
      <c r="I80" s="45">
        <f t="shared" si="1"/>
        <v>7942</v>
      </c>
      <c r="J80" s="45">
        <f t="shared" si="1"/>
        <v>0</v>
      </c>
      <c r="K80" s="45">
        <f t="shared" si="1"/>
        <v>38</v>
      </c>
      <c r="L80" s="45">
        <f t="shared" si="1"/>
        <v>-591</v>
      </c>
      <c r="M80" s="45">
        <f t="shared" si="1"/>
        <v>5845</v>
      </c>
      <c r="N80" s="45">
        <f t="shared" si="1"/>
        <v>6642</v>
      </c>
      <c r="O80" s="46">
        <f t="shared" si="1"/>
        <v>-797</v>
      </c>
      <c r="P80" s="47">
        <f t="shared" si="1"/>
        <v>-1388</v>
      </c>
    </row>
    <row r="81" spans="1:16" ht="21" customHeight="1">
      <c r="A81" s="48" t="s">
        <v>22</v>
      </c>
      <c r="B81" s="49">
        <f aca="true" t="shared" si="2" ref="B81:P81">B6+B12+B18+B24+B30+B36+B42+B51+B57+B63+B69+B75</f>
        <v>8309</v>
      </c>
      <c r="C81" s="50">
        <f t="shared" si="2"/>
        <v>8411</v>
      </c>
      <c r="D81" s="50">
        <f t="shared" si="2"/>
        <v>-102</v>
      </c>
      <c r="E81" s="50">
        <f t="shared" si="2"/>
        <v>3371</v>
      </c>
      <c r="F81" s="50">
        <f t="shared" si="2"/>
        <v>3450</v>
      </c>
      <c r="G81" s="50">
        <f t="shared" si="2"/>
        <v>-79</v>
      </c>
      <c r="H81" s="50">
        <f t="shared" si="2"/>
        <v>3913</v>
      </c>
      <c r="I81" s="50">
        <f t="shared" si="2"/>
        <v>3913</v>
      </c>
      <c r="J81" s="50">
        <f t="shared" si="2"/>
        <v>0</v>
      </c>
      <c r="K81" s="50">
        <f t="shared" si="2"/>
        <v>18</v>
      </c>
      <c r="L81" s="50">
        <f t="shared" si="2"/>
        <v>-163</v>
      </c>
      <c r="M81" s="50">
        <f t="shared" si="2"/>
        <v>3011</v>
      </c>
      <c r="N81" s="50">
        <f t="shared" si="2"/>
        <v>3606</v>
      </c>
      <c r="O81" s="51">
        <f t="shared" si="2"/>
        <v>-595</v>
      </c>
      <c r="P81" s="52">
        <f t="shared" si="2"/>
        <v>-758</v>
      </c>
    </row>
    <row r="82" spans="1:16" ht="21" customHeight="1">
      <c r="A82" s="48" t="s">
        <v>21</v>
      </c>
      <c r="B82" s="49">
        <f aca="true" t="shared" si="3" ref="B82:P82">B7+B13+B19+B25+B31+B37+B43+B52+B58+B64+B70+B76</f>
        <v>6115</v>
      </c>
      <c r="C82" s="50">
        <f t="shared" si="3"/>
        <v>6531</v>
      </c>
      <c r="D82" s="50">
        <f t="shared" si="3"/>
        <v>-416</v>
      </c>
      <c r="E82" s="50">
        <f t="shared" si="3"/>
        <v>3028</v>
      </c>
      <c r="F82" s="50">
        <f t="shared" si="3"/>
        <v>3060</v>
      </c>
      <c r="G82" s="50">
        <f t="shared" si="3"/>
        <v>-32</v>
      </c>
      <c r="H82" s="50">
        <f t="shared" si="3"/>
        <v>4029</v>
      </c>
      <c r="I82" s="50">
        <f t="shared" si="3"/>
        <v>4029</v>
      </c>
      <c r="J82" s="50">
        <f t="shared" si="3"/>
        <v>0</v>
      </c>
      <c r="K82" s="50">
        <f t="shared" si="3"/>
        <v>20</v>
      </c>
      <c r="L82" s="50">
        <f t="shared" si="3"/>
        <v>-428</v>
      </c>
      <c r="M82" s="50">
        <f t="shared" si="3"/>
        <v>2834</v>
      </c>
      <c r="N82" s="50">
        <f t="shared" si="3"/>
        <v>3036</v>
      </c>
      <c r="O82" s="51">
        <f t="shared" si="3"/>
        <v>-202</v>
      </c>
      <c r="P82" s="52">
        <f t="shared" si="3"/>
        <v>-630</v>
      </c>
    </row>
    <row r="83" spans="1:16" ht="21" customHeight="1">
      <c r="A83" s="48" t="s">
        <v>14</v>
      </c>
      <c r="B83" s="49">
        <f aca="true" t="shared" si="4" ref="B83:P83">B8+B14+B20+B26+B32+B38+B44+B53+B59+B65+B71+B77</f>
        <v>4991</v>
      </c>
      <c r="C83" s="50">
        <f t="shared" si="4"/>
        <v>5442</v>
      </c>
      <c r="D83" s="50">
        <f t="shared" si="4"/>
        <v>-451</v>
      </c>
      <c r="E83" s="50">
        <f t="shared" si="4"/>
        <v>2060</v>
      </c>
      <c r="F83" s="50">
        <f t="shared" si="4"/>
        <v>2065</v>
      </c>
      <c r="G83" s="50">
        <f t="shared" si="4"/>
        <v>-5</v>
      </c>
      <c r="H83" s="50">
        <f t="shared" si="4"/>
        <v>3028</v>
      </c>
      <c r="I83" s="50">
        <f t="shared" si="4"/>
        <v>3157</v>
      </c>
      <c r="J83" s="50">
        <f t="shared" si="4"/>
        <v>-129</v>
      </c>
      <c r="K83" s="50">
        <f t="shared" si="4"/>
        <v>17</v>
      </c>
      <c r="L83" s="50">
        <f t="shared" si="4"/>
        <v>-568</v>
      </c>
      <c r="M83" s="50">
        <f t="shared" si="4"/>
        <v>1977</v>
      </c>
      <c r="N83" s="50">
        <f t="shared" si="4"/>
        <v>2485</v>
      </c>
      <c r="O83" s="51">
        <f t="shared" si="4"/>
        <v>-508</v>
      </c>
      <c r="P83" s="52">
        <f t="shared" si="4"/>
        <v>-1076</v>
      </c>
    </row>
    <row r="84" spans="1:16" ht="21" customHeight="1">
      <c r="A84" s="48" t="s">
        <v>15</v>
      </c>
      <c r="B84" s="49">
        <f aca="true" t="shared" si="5" ref="B84:P84">B9+B15+B21+B27+B33+B39+B45+B54+B60+B66+B72+B78</f>
        <v>5325</v>
      </c>
      <c r="C84" s="50">
        <f t="shared" si="5"/>
        <v>5251</v>
      </c>
      <c r="D84" s="50">
        <f t="shared" si="5"/>
        <v>74</v>
      </c>
      <c r="E84" s="50">
        <f t="shared" si="5"/>
        <v>2537</v>
      </c>
      <c r="F84" s="50">
        <f t="shared" si="5"/>
        <v>2549</v>
      </c>
      <c r="G84" s="50">
        <f t="shared" si="5"/>
        <v>-12</v>
      </c>
      <c r="H84" s="50">
        <f t="shared" si="5"/>
        <v>3223</v>
      </c>
      <c r="I84" s="50">
        <f t="shared" si="5"/>
        <v>2923</v>
      </c>
      <c r="J84" s="50">
        <f t="shared" si="5"/>
        <v>300</v>
      </c>
      <c r="K84" s="50">
        <f t="shared" si="5"/>
        <v>9</v>
      </c>
      <c r="L84" s="50">
        <f t="shared" si="5"/>
        <v>371</v>
      </c>
      <c r="M84" s="50">
        <f t="shared" si="5"/>
        <v>2041</v>
      </c>
      <c r="N84" s="50">
        <f t="shared" si="5"/>
        <v>1718</v>
      </c>
      <c r="O84" s="51">
        <f t="shared" si="5"/>
        <v>323</v>
      </c>
      <c r="P84" s="52">
        <f t="shared" si="5"/>
        <v>694</v>
      </c>
    </row>
    <row r="85" spans="1:16" ht="21" customHeight="1" thickBot="1">
      <c r="A85" s="53" t="s">
        <v>16</v>
      </c>
      <c r="B85" s="54">
        <f aca="true" t="shared" si="6" ref="B85:P85">B10+B16+B22+B28+B34+B40+B46+B55+B61+B67+B73+B79</f>
        <v>4108</v>
      </c>
      <c r="C85" s="55">
        <f t="shared" si="6"/>
        <v>4249</v>
      </c>
      <c r="D85" s="55">
        <f t="shared" si="6"/>
        <v>-141</v>
      </c>
      <c r="E85" s="55">
        <f t="shared" si="6"/>
        <v>1802</v>
      </c>
      <c r="F85" s="55">
        <f t="shared" si="6"/>
        <v>1896</v>
      </c>
      <c r="G85" s="55">
        <f t="shared" si="6"/>
        <v>-94</v>
      </c>
      <c r="H85" s="55">
        <f t="shared" si="6"/>
        <v>1691</v>
      </c>
      <c r="I85" s="55">
        <f t="shared" si="6"/>
        <v>1862</v>
      </c>
      <c r="J85" s="55">
        <f t="shared" si="6"/>
        <v>-171</v>
      </c>
      <c r="K85" s="55">
        <f t="shared" si="6"/>
        <v>12</v>
      </c>
      <c r="L85" s="55">
        <f t="shared" si="6"/>
        <v>-394</v>
      </c>
      <c r="M85" s="55">
        <f t="shared" si="6"/>
        <v>1827</v>
      </c>
      <c r="N85" s="55">
        <f t="shared" si="6"/>
        <v>2439</v>
      </c>
      <c r="O85" s="56">
        <f t="shared" si="6"/>
        <v>-612</v>
      </c>
      <c r="P85" s="57">
        <f t="shared" si="6"/>
        <v>-1006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5905511811023623" right="0.35433070866141736" top="0.55" bottom="0.47" header="0.38" footer="0.37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PageLayoutView="0" workbookViewId="0" topLeftCell="A1">
      <selection activeCell="K1" sqref="K1"/>
    </sheetView>
  </sheetViews>
  <sheetFormatPr defaultColWidth="9.00390625" defaultRowHeight="16.5" customHeight="1"/>
  <cols>
    <col min="1" max="1" width="14.125" style="6" bestFit="1" customWidth="1"/>
    <col min="2" max="16" width="6.875" style="6" customWidth="1"/>
    <col min="17" max="16384" width="9.00390625" style="6" customWidth="1"/>
  </cols>
  <sheetData>
    <row r="1" spans="4:11" ht="30" customHeight="1" thickBot="1">
      <c r="D1" s="21" t="s">
        <v>33</v>
      </c>
      <c r="E1" s="1"/>
      <c r="F1" s="1"/>
      <c r="G1" s="1"/>
      <c r="H1" s="22" t="s">
        <v>67</v>
      </c>
      <c r="I1" s="1"/>
      <c r="J1" s="1"/>
      <c r="K1" s="1" t="s">
        <v>100</v>
      </c>
    </row>
    <row r="2" spans="1:16" ht="30" customHeight="1">
      <c r="A2" s="80" t="s">
        <v>31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21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7" t="s">
        <v>5</v>
      </c>
      <c r="L3" s="7" t="s">
        <v>6</v>
      </c>
      <c r="M3" s="91" t="s">
        <v>8</v>
      </c>
      <c r="N3" s="91" t="s">
        <v>9</v>
      </c>
      <c r="O3" s="26" t="s">
        <v>10</v>
      </c>
      <c r="P3" s="88"/>
    </row>
    <row r="4" spans="1:16" ht="21" customHeight="1" thickBot="1">
      <c r="A4" s="82"/>
      <c r="B4" s="23" t="s">
        <v>0</v>
      </c>
      <c r="C4" s="24" t="s">
        <v>1</v>
      </c>
      <c r="D4" s="24" t="s">
        <v>2</v>
      </c>
      <c r="E4" s="24" t="s">
        <v>0</v>
      </c>
      <c r="F4" s="24" t="s">
        <v>1</v>
      </c>
      <c r="G4" s="24" t="s">
        <v>2</v>
      </c>
      <c r="H4" s="24" t="s">
        <v>0</v>
      </c>
      <c r="I4" s="24" t="s">
        <v>1</v>
      </c>
      <c r="J4" s="24" t="s">
        <v>2</v>
      </c>
      <c r="K4" s="25" t="s">
        <v>2</v>
      </c>
      <c r="L4" s="25" t="s">
        <v>2</v>
      </c>
      <c r="M4" s="92"/>
      <c r="N4" s="92"/>
      <c r="O4" s="27" t="s">
        <v>2</v>
      </c>
      <c r="P4" s="89"/>
    </row>
    <row r="5" spans="1:16" ht="16.5" customHeight="1" thickBot="1">
      <c r="A5" s="3" t="s">
        <v>17</v>
      </c>
      <c r="B5" s="10">
        <v>2994</v>
      </c>
      <c r="C5" s="11">
        <v>1588</v>
      </c>
      <c r="D5" s="11">
        <f aca="true" t="shared" si="0" ref="D5:D10">B5-C5</f>
        <v>1406</v>
      </c>
      <c r="E5" s="11">
        <v>942</v>
      </c>
      <c r="F5" s="11">
        <v>1829</v>
      </c>
      <c r="G5" s="11">
        <f aca="true" t="shared" si="1" ref="G5:G10">E5-F5</f>
        <v>-887</v>
      </c>
      <c r="H5" s="11">
        <v>771</v>
      </c>
      <c r="I5" s="11">
        <v>771</v>
      </c>
      <c r="J5" s="11">
        <f aca="true" t="shared" si="2" ref="J5:J10">H5-I5</f>
        <v>0</v>
      </c>
      <c r="K5" s="11">
        <v>15</v>
      </c>
      <c r="L5" s="11">
        <f aca="true" t="shared" si="3" ref="L5:L10">D5+G5+J5+K5</f>
        <v>534</v>
      </c>
      <c r="M5" s="11">
        <v>462</v>
      </c>
      <c r="N5" s="11">
        <v>512</v>
      </c>
      <c r="O5" s="28">
        <f aca="true" t="shared" si="4" ref="O5:O10">M5-N5</f>
        <v>-50</v>
      </c>
      <c r="P5" s="33">
        <f aca="true" t="shared" si="5" ref="P5:P10">L5+O5</f>
        <v>484</v>
      </c>
    </row>
    <row r="6" spans="1:16" ht="16.5" customHeight="1" hidden="1">
      <c r="A6" s="4" t="s">
        <v>22</v>
      </c>
      <c r="B6" s="12">
        <v>1822</v>
      </c>
      <c r="C6" s="8">
        <v>875</v>
      </c>
      <c r="D6" s="8">
        <f t="shared" si="0"/>
        <v>947</v>
      </c>
      <c r="E6" s="8">
        <v>487</v>
      </c>
      <c r="F6" s="8">
        <v>1062</v>
      </c>
      <c r="G6" s="8">
        <f t="shared" si="1"/>
        <v>-575</v>
      </c>
      <c r="H6" s="8">
        <v>394</v>
      </c>
      <c r="I6" s="8">
        <v>394</v>
      </c>
      <c r="J6" s="8">
        <f t="shared" si="2"/>
        <v>0</v>
      </c>
      <c r="K6" s="8">
        <v>5</v>
      </c>
      <c r="L6" s="8">
        <f t="shared" si="3"/>
        <v>377</v>
      </c>
      <c r="M6" s="8">
        <v>230</v>
      </c>
      <c r="N6" s="8">
        <v>286</v>
      </c>
      <c r="O6" s="29">
        <f t="shared" si="4"/>
        <v>-56</v>
      </c>
      <c r="P6" s="34">
        <f t="shared" si="5"/>
        <v>321</v>
      </c>
    </row>
    <row r="7" spans="1:16" ht="16.5" customHeight="1" hidden="1">
      <c r="A7" s="4" t="s">
        <v>21</v>
      </c>
      <c r="B7" s="12">
        <v>1172</v>
      </c>
      <c r="C7" s="8">
        <v>713</v>
      </c>
      <c r="D7" s="8">
        <f t="shared" si="0"/>
        <v>459</v>
      </c>
      <c r="E7" s="8">
        <v>455</v>
      </c>
      <c r="F7" s="8">
        <v>767</v>
      </c>
      <c r="G7" s="8">
        <f t="shared" si="1"/>
        <v>-312</v>
      </c>
      <c r="H7" s="8">
        <v>377</v>
      </c>
      <c r="I7" s="8">
        <v>377</v>
      </c>
      <c r="J7" s="8">
        <f t="shared" si="2"/>
        <v>0</v>
      </c>
      <c r="K7" s="8">
        <v>10</v>
      </c>
      <c r="L7" s="8">
        <f t="shared" si="3"/>
        <v>157</v>
      </c>
      <c r="M7" s="8">
        <v>232</v>
      </c>
      <c r="N7" s="8">
        <v>226</v>
      </c>
      <c r="O7" s="29">
        <f t="shared" si="4"/>
        <v>6</v>
      </c>
      <c r="P7" s="34">
        <f t="shared" si="5"/>
        <v>163</v>
      </c>
    </row>
    <row r="8" spans="1:16" ht="16.5" customHeight="1" hidden="1">
      <c r="A8" s="4" t="s">
        <v>14</v>
      </c>
      <c r="B8" s="12">
        <v>896</v>
      </c>
      <c r="C8" s="8">
        <v>586</v>
      </c>
      <c r="D8" s="8">
        <f t="shared" si="0"/>
        <v>310</v>
      </c>
      <c r="E8" s="8">
        <v>328</v>
      </c>
      <c r="F8" s="8">
        <v>724</v>
      </c>
      <c r="G8" s="8">
        <f t="shared" si="1"/>
        <v>-396</v>
      </c>
      <c r="H8" s="8">
        <v>293</v>
      </c>
      <c r="I8" s="8">
        <v>331</v>
      </c>
      <c r="J8" s="8">
        <f t="shared" si="2"/>
        <v>-38</v>
      </c>
      <c r="K8" s="8">
        <v>8</v>
      </c>
      <c r="L8" s="8">
        <f t="shared" si="3"/>
        <v>-116</v>
      </c>
      <c r="M8" s="8">
        <v>142</v>
      </c>
      <c r="N8" s="8">
        <v>195</v>
      </c>
      <c r="O8" s="29">
        <f t="shared" si="4"/>
        <v>-53</v>
      </c>
      <c r="P8" s="34">
        <f t="shared" si="5"/>
        <v>-169</v>
      </c>
    </row>
    <row r="9" spans="1:16" ht="16.5" customHeight="1" hidden="1">
      <c r="A9" s="4" t="s">
        <v>15</v>
      </c>
      <c r="B9" s="12">
        <v>1295</v>
      </c>
      <c r="C9" s="8">
        <v>589</v>
      </c>
      <c r="D9" s="8">
        <f t="shared" si="0"/>
        <v>706</v>
      </c>
      <c r="E9" s="8">
        <v>367</v>
      </c>
      <c r="F9" s="8">
        <v>662</v>
      </c>
      <c r="G9" s="8">
        <f t="shared" si="1"/>
        <v>-295</v>
      </c>
      <c r="H9" s="8">
        <v>304</v>
      </c>
      <c r="I9" s="8">
        <v>283</v>
      </c>
      <c r="J9" s="8">
        <f t="shared" si="2"/>
        <v>21</v>
      </c>
      <c r="K9" s="8">
        <v>3</v>
      </c>
      <c r="L9" s="8">
        <f t="shared" si="3"/>
        <v>435</v>
      </c>
      <c r="M9" s="8">
        <v>172</v>
      </c>
      <c r="N9" s="8">
        <v>149</v>
      </c>
      <c r="O9" s="29">
        <f t="shared" si="4"/>
        <v>23</v>
      </c>
      <c r="P9" s="34">
        <f t="shared" si="5"/>
        <v>458</v>
      </c>
    </row>
    <row r="10" spans="1:16" ht="16.5" customHeight="1" hidden="1" thickBot="1">
      <c r="A10" s="5" t="s">
        <v>16</v>
      </c>
      <c r="B10" s="14">
        <v>803</v>
      </c>
      <c r="C10" s="15">
        <v>413</v>
      </c>
      <c r="D10" s="15">
        <f t="shared" si="0"/>
        <v>390</v>
      </c>
      <c r="E10" s="15">
        <v>247</v>
      </c>
      <c r="F10" s="15">
        <v>443</v>
      </c>
      <c r="G10" s="15">
        <f t="shared" si="1"/>
        <v>-196</v>
      </c>
      <c r="H10" s="15">
        <v>174</v>
      </c>
      <c r="I10" s="15">
        <v>157</v>
      </c>
      <c r="J10" s="15">
        <f t="shared" si="2"/>
        <v>17</v>
      </c>
      <c r="K10" s="15">
        <v>4</v>
      </c>
      <c r="L10" s="15">
        <f t="shared" si="3"/>
        <v>215</v>
      </c>
      <c r="M10" s="15">
        <v>148</v>
      </c>
      <c r="N10" s="15">
        <v>168</v>
      </c>
      <c r="O10" s="30">
        <f t="shared" si="4"/>
        <v>-20</v>
      </c>
      <c r="P10" s="35">
        <f t="shared" si="5"/>
        <v>195</v>
      </c>
    </row>
    <row r="11" spans="1:16" ht="16.5" customHeight="1" thickBot="1">
      <c r="A11" s="3" t="s">
        <v>23</v>
      </c>
      <c r="B11" s="10">
        <v>1049</v>
      </c>
      <c r="C11" s="11">
        <v>1046</v>
      </c>
      <c r="D11" s="11">
        <f aca="true" t="shared" si="6" ref="D11:D16">B11-C11</f>
        <v>3</v>
      </c>
      <c r="E11" s="11">
        <v>488</v>
      </c>
      <c r="F11" s="11">
        <v>446</v>
      </c>
      <c r="G11" s="11">
        <f aca="true" t="shared" si="7" ref="G11:G16">E11-F11</f>
        <v>42</v>
      </c>
      <c r="H11" s="11">
        <v>684</v>
      </c>
      <c r="I11" s="11">
        <v>684</v>
      </c>
      <c r="J11" s="11">
        <f aca="true" t="shared" si="8" ref="J11:J16">H11-I11</f>
        <v>0</v>
      </c>
      <c r="K11" s="11">
        <v>2</v>
      </c>
      <c r="L11" s="11">
        <f aca="true" t="shared" si="9" ref="L11:L16">D11+G11+J11+K11</f>
        <v>47</v>
      </c>
      <c r="M11" s="11">
        <v>551</v>
      </c>
      <c r="N11" s="11">
        <v>547</v>
      </c>
      <c r="O11" s="28">
        <f aca="true" t="shared" si="10" ref="O11:O16">M11-N11</f>
        <v>4</v>
      </c>
      <c r="P11" s="33">
        <f aca="true" t="shared" si="11" ref="P11:P16">L11+O11</f>
        <v>51</v>
      </c>
    </row>
    <row r="12" spans="1:16" ht="16.5" customHeight="1" hidden="1">
      <c r="A12" s="4" t="s">
        <v>22</v>
      </c>
      <c r="B12" s="12">
        <v>603</v>
      </c>
      <c r="C12" s="8">
        <v>554</v>
      </c>
      <c r="D12" s="8">
        <f t="shared" si="6"/>
        <v>49</v>
      </c>
      <c r="E12" s="8">
        <v>260</v>
      </c>
      <c r="F12" s="8">
        <v>235</v>
      </c>
      <c r="G12" s="8">
        <f t="shared" si="7"/>
        <v>25</v>
      </c>
      <c r="H12" s="8">
        <v>339</v>
      </c>
      <c r="I12" s="8">
        <v>339</v>
      </c>
      <c r="J12" s="8">
        <f t="shared" si="8"/>
        <v>0</v>
      </c>
      <c r="K12" s="8">
        <v>3</v>
      </c>
      <c r="L12" s="8">
        <f t="shared" si="9"/>
        <v>77</v>
      </c>
      <c r="M12" s="8">
        <v>285</v>
      </c>
      <c r="N12" s="8">
        <v>275</v>
      </c>
      <c r="O12" s="29">
        <f t="shared" si="10"/>
        <v>10</v>
      </c>
      <c r="P12" s="34">
        <f t="shared" si="11"/>
        <v>87</v>
      </c>
    </row>
    <row r="13" spans="1:16" ht="16.5" customHeight="1" hidden="1">
      <c r="A13" s="4" t="s">
        <v>21</v>
      </c>
      <c r="B13" s="12">
        <v>446</v>
      </c>
      <c r="C13" s="8">
        <v>492</v>
      </c>
      <c r="D13" s="8">
        <f t="shared" si="6"/>
        <v>-46</v>
      </c>
      <c r="E13" s="8">
        <v>228</v>
      </c>
      <c r="F13" s="8">
        <v>211</v>
      </c>
      <c r="G13" s="8">
        <f t="shared" si="7"/>
        <v>17</v>
      </c>
      <c r="H13" s="8">
        <v>345</v>
      </c>
      <c r="I13" s="8">
        <v>345</v>
      </c>
      <c r="J13" s="8">
        <f t="shared" si="8"/>
        <v>0</v>
      </c>
      <c r="K13" s="8">
        <v>-1</v>
      </c>
      <c r="L13" s="8">
        <f t="shared" si="9"/>
        <v>-30</v>
      </c>
      <c r="M13" s="8">
        <v>266</v>
      </c>
      <c r="N13" s="8">
        <v>272</v>
      </c>
      <c r="O13" s="29">
        <f t="shared" si="10"/>
        <v>-6</v>
      </c>
      <c r="P13" s="34">
        <f t="shared" si="11"/>
        <v>-36</v>
      </c>
    </row>
    <row r="14" spans="1:16" ht="16.5" customHeight="1" hidden="1">
      <c r="A14" s="4" t="s">
        <v>14</v>
      </c>
      <c r="B14" s="12">
        <v>395</v>
      </c>
      <c r="C14" s="8">
        <v>423</v>
      </c>
      <c r="D14" s="8">
        <f t="shared" si="6"/>
        <v>-28</v>
      </c>
      <c r="E14" s="8">
        <v>164</v>
      </c>
      <c r="F14" s="8">
        <v>155</v>
      </c>
      <c r="G14" s="8">
        <f t="shared" si="7"/>
        <v>9</v>
      </c>
      <c r="H14" s="8">
        <v>274</v>
      </c>
      <c r="I14" s="8">
        <v>254</v>
      </c>
      <c r="J14" s="8">
        <f t="shared" si="8"/>
        <v>20</v>
      </c>
      <c r="K14" s="8">
        <v>0</v>
      </c>
      <c r="L14" s="8">
        <f t="shared" si="9"/>
        <v>1</v>
      </c>
      <c r="M14" s="8">
        <v>188</v>
      </c>
      <c r="N14" s="8">
        <v>209</v>
      </c>
      <c r="O14" s="29">
        <f t="shared" si="10"/>
        <v>-21</v>
      </c>
      <c r="P14" s="34">
        <f t="shared" si="11"/>
        <v>-20</v>
      </c>
    </row>
    <row r="15" spans="1:16" ht="16.5" customHeight="1" hidden="1">
      <c r="A15" s="4" t="s">
        <v>15</v>
      </c>
      <c r="B15" s="12">
        <v>367</v>
      </c>
      <c r="C15" s="8">
        <v>336</v>
      </c>
      <c r="D15" s="8">
        <f t="shared" si="6"/>
        <v>31</v>
      </c>
      <c r="E15" s="8">
        <v>204</v>
      </c>
      <c r="F15" s="8">
        <v>151</v>
      </c>
      <c r="G15" s="8">
        <f t="shared" si="7"/>
        <v>53</v>
      </c>
      <c r="H15" s="8">
        <v>256</v>
      </c>
      <c r="I15" s="8">
        <v>262</v>
      </c>
      <c r="J15" s="8">
        <f t="shared" si="8"/>
        <v>-6</v>
      </c>
      <c r="K15" s="8">
        <v>1</v>
      </c>
      <c r="L15" s="8">
        <f t="shared" si="9"/>
        <v>79</v>
      </c>
      <c r="M15" s="8">
        <v>186</v>
      </c>
      <c r="N15" s="8">
        <v>146</v>
      </c>
      <c r="O15" s="29">
        <f t="shared" si="10"/>
        <v>40</v>
      </c>
      <c r="P15" s="34">
        <f t="shared" si="11"/>
        <v>119</v>
      </c>
    </row>
    <row r="16" spans="1:16" ht="16.5" customHeight="1" hidden="1" thickBot="1">
      <c r="A16" s="5" t="s">
        <v>16</v>
      </c>
      <c r="B16" s="17">
        <v>287</v>
      </c>
      <c r="C16" s="18">
        <v>287</v>
      </c>
      <c r="D16" s="18">
        <f t="shared" si="6"/>
        <v>0</v>
      </c>
      <c r="E16" s="18">
        <v>120</v>
      </c>
      <c r="F16" s="18">
        <v>140</v>
      </c>
      <c r="G16" s="18">
        <f t="shared" si="7"/>
        <v>-20</v>
      </c>
      <c r="H16" s="18">
        <v>154</v>
      </c>
      <c r="I16" s="18">
        <v>168</v>
      </c>
      <c r="J16" s="18">
        <f t="shared" si="8"/>
        <v>-14</v>
      </c>
      <c r="K16" s="18">
        <v>1</v>
      </c>
      <c r="L16" s="18">
        <f t="shared" si="9"/>
        <v>-33</v>
      </c>
      <c r="M16" s="18">
        <v>177</v>
      </c>
      <c r="N16" s="18">
        <v>192</v>
      </c>
      <c r="O16" s="31">
        <f t="shared" si="10"/>
        <v>-15</v>
      </c>
      <c r="P16" s="36">
        <f t="shared" si="11"/>
        <v>-48</v>
      </c>
    </row>
    <row r="17" spans="1:16" ht="16.5" customHeight="1" thickBot="1">
      <c r="A17" s="3" t="s">
        <v>24</v>
      </c>
      <c r="B17" s="10">
        <v>732</v>
      </c>
      <c r="C17" s="11">
        <v>866</v>
      </c>
      <c r="D17" s="11">
        <f aca="true" t="shared" si="12" ref="D17:D22">B17-C17</f>
        <v>-134</v>
      </c>
      <c r="E17" s="11">
        <v>324</v>
      </c>
      <c r="F17" s="11">
        <v>345</v>
      </c>
      <c r="G17" s="11">
        <f aca="true" t="shared" si="13" ref="G17:G22">E17-F17</f>
        <v>-21</v>
      </c>
      <c r="H17" s="11">
        <v>570</v>
      </c>
      <c r="I17" s="11">
        <v>570</v>
      </c>
      <c r="J17" s="11">
        <f aca="true" t="shared" si="14" ref="J17:J22">H17-I17</f>
        <v>0</v>
      </c>
      <c r="K17" s="11">
        <v>3</v>
      </c>
      <c r="L17" s="11">
        <f aca="true" t="shared" si="15" ref="L17:L22">D17+G17+J17+K17</f>
        <v>-152</v>
      </c>
      <c r="M17" s="11">
        <v>502</v>
      </c>
      <c r="N17" s="11">
        <v>451</v>
      </c>
      <c r="O17" s="28">
        <f aca="true" t="shared" si="16" ref="O17:O22">M17-N17</f>
        <v>51</v>
      </c>
      <c r="P17" s="33">
        <f aca="true" t="shared" si="17" ref="P17:P22">L17+O17</f>
        <v>-101</v>
      </c>
    </row>
    <row r="18" spans="1:16" ht="16.5" customHeight="1" hidden="1">
      <c r="A18" s="4" t="s">
        <v>22</v>
      </c>
      <c r="B18" s="12">
        <v>420</v>
      </c>
      <c r="C18" s="8">
        <v>495</v>
      </c>
      <c r="D18" s="8">
        <f t="shared" si="12"/>
        <v>-75</v>
      </c>
      <c r="E18" s="8">
        <v>166</v>
      </c>
      <c r="F18" s="8">
        <v>179</v>
      </c>
      <c r="G18" s="8">
        <f t="shared" si="13"/>
        <v>-13</v>
      </c>
      <c r="H18" s="8">
        <v>286</v>
      </c>
      <c r="I18" s="8">
        <v>286</v>
      </c>
      <c r="J18" s="8">
        <f t="shared" si="14"/>
        <v>0</v>
      </c>
      <c r="K18" s="8">
        <v>2</v>
      </c>
      <c r="L18" s="8">
        <f t="shared" si="15"/>
        <v>-86</v>
      </c>
      <c r="M18" s="8">
        <v>241</v>
      </c>
      <c r="N18" s="8">
        <v>244</v>
      </c>
      <c r="O18" s="29">
        <f t="shared" si="16"/>
        <v>-3</v>
      </c>
      <c r="P18" s="34">
        <f t="shared" si="17"/>
        <v>-89</v>
      </c>
    </row>
    <row r="19" spans="1:16" ht="16.5" customHeight="1" hidden="1">
      <c r="A19" s="4" t="s">
        <v>21</v>
      </c>
      <c r="B19" s="12">
        <v>312</v>
      </c>
      <c r="C19" s="8">
        <v>371</v>
      </c>
      <c r="D19" s="8">
        <f t="shared" si="12"/>
        <v>-59</v>
      </c>
      <c r="E19" s="8">
        <v>158</v>
      </c>
      <c r="F19" s="8">
        <v>166</v>
      </c>
      <c r="G19" s="8">
        <f t="shared" si="13"/>
        <v>-8</v>
      </c>
      <c r="H19" s="8">
        <v>284</v>
      </c>
      <c r="I19" s="8">
        <v>284</v>
      </c>
      <c r="J19" s="8">
        <f t="shared" si="14"/>
        <v>0</v>
      </c>
      <c r="K19" s="8">
        <v>1</v>
      </c>
      <c r="L19" s="8">
        <f t="shared" si="15"/>
        <v>-66</v>
      </c>
      <c r="M19" s="8">
        <v>261</v>
      </c>
      <c r="N19" s="8">
        <v>207</v>
      </c>
      <c r="O19" s="29">
        <f t="shared" si="16"/>
        <v>54</v>
      </c>
      <c r="P19" s="34">
        <f t="shared" si="17"/>
        <v>-12</v>
      </c>
    </row>
    <row r="20" spans="1:16" ht="16.5" customHeight="1" hidden="1">
      <c r="A20" s="4" t="s">
        <v>14</v>
      </c>
      <c r="B20" s="12">
        <v>243</v>
      </c>
      <c r="C20" s="8">
        <v>294</v>
      </c>
      <c r="D20" s="8">
        <f t="shared" si="12"/>
        <v>-51</v>
      </c>
      <c r="E20" s="8">
        <v>134</v>
      </c>
      <c r="F20" s="8">
        <v>116</v>
      </c>
      <c r="G20" s="8">
        <f t="shared" si="13"/>
        <v>18</v>
      </c>
      <c r="H20" s="8">
        <v>207</v>
      </c>
      <c r="I20" s="8">
        <v>239</v>
      </c>
      <c r="J20" s="8">
        <f t="shared" si="14"/>
        <v>-32</v>
      </c>
      <c r="K20" s="8">
        <v>1</v>
      </c>
      <c r="L20" s="8">
        <f t="shared" si="15"/>
        <v>-64</v>
      </c>
      <c r="M20" s="8">
        <v>167</v>
      </c>
      <c r="N20" s="8">
        <v>166</v>
      </c>
      <c r="O20" s="29">
        <f t="shared" si="16"/>
        <v>1</v>
      </c>
      <c r="P20" s="34">
        <f t="shared" si="17"/>
        <v>-63</v>
      </c>
    </row>
    <row r="21" spans="1:16" ht="16.5" customHeight="1" hidden="1">
      <c r="A21" s="4" t="s">
        <v>15</v>
      </c>
      <c r="B21" s="12">
        <v>279</v>
      </c>
      <c r="C21" s="8">
        <v>302</v>
      </c>
      <c r="D21" s="8">
        <f t="shared" si="12"/>
        <v>-23</v>
      </c>
      <c r="E21" s="8">
        <v>130</v>
      </c>
      <c r="F21" s="8">
        <v>108</v>
      </c>
      <c r="G21" s="8">
        <f t="shared" si="13"/>
        <v>22</v>
      </c>
      <c r="H21" s="8">
        <v>228</v>
      </c>
      <c r="I21" s="8">
        <v>200</v>
      </c>
      <c r="J21" s="8">
        <f t="shared" si="14"/>
        <v>28</v>
      </c>
      <c r="K21" s="8">
        <v>1</v>
      </c>
      <c r="L21" s="8">
        <f t="shared" si="15"/>
        <v>28</v>
      </c>
      <c r="M21" s="8">
        <v>173</v>
      </c>
      <c r="N21" s="8">
        <v>120</v>
      </c>
      <c r="O21" s="29">
        <f t="shared" si="16"/>
        <v>53</v>
      </c>
      <c r="P21" s="34">
        <f t="shared" si="17"/>
        <v>81</v>
      </c>
    </row>
    <row r="22" spans="1:16" ht="16.5" customHeight="1" hidden="1" thickBot="1">
      <c r="A22" s="5" t="s">
        <v>16</v>
      </c>
      <c r="B22" s="14">
        <v>210</v>
      </c>
      <c r="C22" s="15">
        <v>270</v>
      </c>
      <c r="D22" s="15">
        <f t="shared" si="12"/>
        <v>-60</v>
      </c>
      <c r="E22" s="15">
        <v>60</v>
      </c>
      <c r="F22" s="15">
        <v>121</v>
      </c>
      <c r="G22" s="15">
        <f t="shared" si="13"/>
        <v>-61</v>
      </c>
      <c r="H22" s="15">
        <v>135</v>
      </c>
      <c r="I22" s="15">
        <v>131</v>
      </c>
      <c r="J22" s="15">
        <f t="shared" si="14"/>
        <v>4</v>
      </c>
      <c r="K22" s="15">
        <v>1</v>
      </c>
      <c r="L22" s="15">
        <f t="shared" si="15"/>
        <v>-116</v>
      </c>
      <c r="M22" s="15">
        <v>162</v>
      </c>
      <c r="N22" s="15">
        <v>165</v>
      </c>
      <c r="O22" s="30">
        <f t="shared" si="16"/>
        <v>-3</v>
      </c>
      <c r="P22" s="35">
        <f t="shared" si="17"/>
        <v>-119</v>
      </c>
    </row>
    <row r="23" spans="1:16" ht="16.5" customHeight="1" thickBot="1">
      <c r="A23" s="3" t="s">
        <v>25</v>
      </c>
      <c r="B23" s="10">
        <v>1111</v>
      </c>
      <c r="C23" s="11">
        <v>1115</v>
      </c>
      <c r="D23" s="11">
        <f aca="true" t="shared" si="18" ref="D23:D28">B23-C23</f>
        <v>-4</v>
      </c>
      <c r="E23" s="11">
        <v>414</v>
      </c>
      <c r="F23" s="11">
        <v>366</v>
      </c>
      <c r="G23" s="11">
        <f aca="true" t="shared" si="19" ref="G23:G28">E23-F23</f>
        <v>48</v>
      </c>
      <c r="H23" s="11">
        <v>579</v>
      </c>
      <c r="I23" s="11">
        <v>579</v>
      </c>
      <c r="J23" s="11">
        <f aca="true" t="shared" si="20" ref="J23:J28">H23-I23</f>
        <v>0</v>
      </c>
      <c r="K23" s="11">
        <v>4</v>
      </c>
      <c r="L23" s="11">
        <f aca="true" t="shared" si="21" ref="L23:L28">D23+G23+J23+K23</f>
        <v>48</v>
      </c>
      <c r="M23" s="11">
        <v>498</v>
      </c>
      <c r="N23" s="11">
        <v>534</v>
      </c>
      <c r="O23" s="28">
        <f aca="true" t="shared" si="22" ref="O23:O28">M23-N23</f>
        <v>-36</v>
      </c>
      <c r="P23" s="33">
        <f aca="true" t="shared" si="23" ref="P23:P28">L23+O23</f>
        <v>12</v>
      </c>
    </row>
    <row r="24" spans="1:16" ht="16.5" customHeight="1" hidden="1">
      <c r="A24" s="4" t="s">
        <v>22</v>
      </c>
      <c r="B24" s="12">
        <v>643</v>
      </c>
      <c r="C24" s="8">
        <v>628</v>
      </c>
      <c r="D24" s="8">
        <f t="shared" si="18"/>
        <v>15</v>
      </c>
      <c r="E24" s="8">
        <v>212</v>
      </c>
      <c r="F24" s="8">
        <v>202</v>
      </c>
      <c r="G24" s="8">
        <f t="shared" si="19"/>
        <v>10</v>
      </c>
      <c r="H24" s="8">
        <v>278</v>
      </c>
      <c r="I24" s="8">
        <v>278</v>
      </c>
      <c r="J24" s="8">
        <f t="shared" si="20"/>
        <v>0</v>
      </c>
      <c r="K24" s="8">
        <v>3</v>
      </c>
      <c r="L24" s="8">
        <f t="shared" si="21"/>
        <v>28</v>
      </c>
      <c r="M24" s="8">
        <v>264</v>
      </c>
      <c r="N24" s="8">
        <v>277</v>
      </c>
      <c r="O24" s="29">
        <f t="shared" si="22"/>
        <v>-13</v>
      </c>
      <c r="P24" s="34">
        <f t="shared" si="23"/>
        <v>15</v>
      </c>
    </row>
    <row r="25" spans="1:16" ht="16.5" customHeight="1" hidden="1">
      <c r="A25" s="4" t="s">
        <v>21</v>
      </c>
      <c r="B25" s="12">
        <v>468</v>
      </c>
      <c r="C25" s="8">
        <v>487</v>
      </c>
      <c r="D25" s="8">
        <f t="shared" si="18"/>
        <v>-19</v>
      </c>
      <c r="E25" s="8">
        <v>202</v>
      </c>
      <c r="F25" s="8">
        <v>164</v>
      </c>
      <c r="G25" s="8">
        <f t="shared" si="19"/>
        <v>38</v>
      </c>
      <c r="H25" s="8">
        <v>301</v>
      </c>
      <c r="I25" s="8">
        <v>301</v>
      </c>
      <c r="J25" s="8">
        <f t="shared" si="20"/>
        <v>0</v>
      </c>
      <c r="K25" s="8">
        <v>1</v>
      </c>
      <c r="L25" s="8">
        <f t="shared" si="21"/>
        <v>20</v>
      </c>
      <c r="M25" s="8">
        <v>234</v>
      </c>
      <c r="N25" s="8">
        <v>257</v>
      </c>
      <c r="O25" s="29">
        <f t="shared" si="22"/>
        <v>-23</v>
      </c>
      <c r="P25" s="34">
        <f t="shared" si="23"/>
        <v>-3</v>
      </c>
    </row>
    <row r="26" spans="1:16" ht="16.5" customHeight="1" hidden="1">
      <c r="A26" s="4" t="s">
        <v>14</v>
      </c>
      <c r="B26" s="12">
        <v>352</v>
      </c>
      <c r="C26" s="8">
        <v>400</v>
      </c>
      <c r="D26" s="8">
        <f t="shared" si="18"/>
        <v>-48</v>
      </c>
      <c r="E26" s="8">
        <v>153</v>
      </c>
      <c r="F26" s="8">
        <v>124</v>
      </c>
      <c r="G26" s="8">
        <f t="shared" si="19"/>
        <v>29</v>
      </c>
      <c r="H26" s="8">
        <v>217</v>
      </c>
      <c r="I26" s="8">
        <v>223</v>
      </c>
      <c r="J26" s="8">
        <f t="shared" si="20"/>
        <v>-6</v>
      </c>
      <c r="K26" s="8">
        <v>1</v>
      </c>
      <c r="L26" s="8">
        <f t="shared" si="21"/>
        <v>-24</v>
      </c>
      <c r="M26" s="8">
        <v>173</v>
      </c>
      <c r="N26" s="8">
        <v>189</v>
      </c>
      <c r="O26" s="29">
        <f t="shared" si="22"/>
        <v>-16</v>
      </c>
      <c r="P26" s="34">
        <f t="shared" si="23"/>
        <v>-40</v>
      </c>
    </row>
    <row r="27" spans="1:16" ht="16.5" customHeight="1" hidden="1">
      <c r="A27" s="4" t="s">
        <v>15</v>
      </c>
      <c r="B27" s="12">
        <v>394</v>
      </c>
      <c r="C27" s="8">
        <v>431</v>
      </c>
      <c r="D27" s="8">
        <f t="shared" si="18"/>
        <v>-37</v>
      </c>
      <c r="E27" s="8">
        <v>161</v>
      </c>
      <c r="F27" s="8">
        <v>137</v>
      </c>
      <c r="G27" s="8">
        <f t="shared" si="19"/>
        <v>24</v>
      </c>
      <c r="H27" s="8">
        <v>244</v>
      </c>
      <c r="I27" s="8">
        <v>187</v>
      </c>
      <c r="J27" s="8">
        <f t="shared" si="20"/>
        <v>57</v>
      </c>
      <c r="K27" s="8">
        <v>2</v>
      </c>
      <c r="L27" s="8">
        <f t="shared" si="21"/>
        <v>46</v>
      </c>
      <c r="M27" s="8">
        <v>173</v>
      </c>
      <c r="N27" s="8">
        <v>137</v>
      </c>
      <c r="O27" s="29">
        <f t="shared" si="22"/>
        <v>36</v>
      </c>
      <c r="P27" s="34">
        <f t="shared" si="23"/>
        <v>82</v>
      </c>
    </row>
    <row r="28" spans="1:16" ht="16.5" customHeight="1" hidden="1" thickBot="1">
      <c r="A28" s="5" t="s">
        <v>16</v>
      </c>
      <c r="B28" s="14">
        <v>365</v>
      </c>
      <c r="C28" s="15">
        <v>284</v>
      </c>
      <c r="D28" s="15">
        <f t="shared" si="18"/>
        <v>81</v>
      </c>
      <c r="E28" s="15">
        <v>100</v>
      </c>
      <c r="F28" s="15">
        <v>105</v>
      </c>
      <c r="G28" s="15">
        <f t="shared" si="19"/>
        <v>-5</v>
      </c>
      <c r="H28" s="15">
        <v>118</v>
      </c>
      <c r="I28" s="15">
        <v>169</v>
      </c>
      <c r="J28" s="15">
        <f t="shared" si="20"/>
        <v>-51</v>
      </c>
      <c r="K28" s="15">
        <v>1</v>
      </c>
      <c r="L28" s="15">
        <f t="shared" si="21"/>
        <v>26</v>
      </c>
      <c r="M28" s="15">
        <v>152</v>
      </c>
      <c r="N28" s="15">
        <v>208</v>
      </c>
      <c r="O28" s="30">
        <f t="shared" si="22"/>
        <v>-56</v>
      </c>
      <c r="P28" s="35">
        <f t="shared" si="23"/>
        <v>-30</v>
      </c>
    </row>
    <row r="29" spans="1:16" ht="16.5" customHeight="1" thickBot="1">
      <c r="A29" s="3" t="s">
        <v>26</v>
      </c>
      <c r="B29" s="10">
        <v>1045</v>
      </c>
      <c r="C29" s="11">
        <v>955</v>
      </c>
      <c r="D29" s="11">
        <f aca="true" t="shared" si="24" ref="D29:D34">B29-C29</f>
        <v>90</v>
      </c>
      <c r="E29" s="11">
        <v>474</v>
      </c>
      <c r="F29" s="11">
        <v>534</v>
      </c>
      <c r="G29" s="11">
        <f aca="true" t="shared" si="25" ref="G29:G34">E29-F29</f>
        <v>-60</v>
      </c>
      <c r="H29" s="11">
        <v>637</v>
      </c>
      <c r="I29" s="11">
        <v>637</v>
      </c>
      <c r="J29" s="11">
        <f aca="true" t="shared" si="26" ref="J29:J34">H29-I29</f>
        <v>0</v>
      </c>
      <c r="K29" s="11">
        <v>4</v>
      </c>
      <c r="L29" s="11">
        <f aca="true" t="shared" si="27" ref="L29:L34">D29+G29+J29+K29</f>
        <v>34</v>
      </c>
      <c r="M29" s="11">
        <v>513</v>
      </c>
      <c r="N29" s="11">
        <v>490</v>
      </c>
      <c r="O29" s="28">
        <f aca="true" t="shared" si="28" ref="O29:O34">M29-N29</f>
        <v>23</v>
      </c>
      <c r="P29" s="33">
        <f aca="true" t="shared" si="29" ref="P29:P34">L29+O29</f>
        <v>57</v>
      </c>
    </row>
    <row r="30" spans="1:16" ht="16.5" customHeight="1" hidden="1">
      <c r="A30" s="4" t="s">
        <v>22</v>
      </c>
      <c r="B30" s="12">
        <v>589</v>
      </c>
      <c r="C30" s="8">
        <v>523</v>
      </c>
      <c r="D30" s="8">
        <f t="shared" si="24"/>
        <v>66</v>
      </c>
      <c r="E30" s="8">
        <v>252</v>
      </c>
      <c r="F30" s="8">
        <v>312</v>
      </c>
      <c r="G30" s="8">
        <f t="shared" si="25"/>
        <v>-60</v>
      </c>
      <c r="H30" s="8">
        <v>327</v>
      </c>
      <c r="I30" s="8">
        <v>327</v>
      </c>
      <c r="J30" s="8">
        <f t="shared" si="26"/>
        <v>0</v>
      </c>
      <c r="K30" s="8">
        <v>3</v>
      </c>
      <c r="L30" s="8">
        <f t="shared" si="27"/>
        <v>9</v>
      </c>
      <c r="M30" s="8">
        <v>256</v>
      </c>
      <c r="N30" s="8">
        <v>269</v>
      </c>
      <c r="O30" s="29">
        <f t="shared" si="28"/>
        <v>-13</v>
      </c>
      <c r="P30" s="34">
        <f t="shared" si="29"/>
        <v>-4</v>
      </c>
    </row>
    <row r="31" spans="1:16" ht="16.5" customHeight="1" hidden="1">
      <c r="A31" s="4" t="s">
        <v>21</v>
      </c>
      <c r="B31" s="12">
        <v>456</v>
      </c>
      <c r="C31" s="8">
        <v>432</v>
      </c>
      <c r="D31" s="8">
        <f t="shared" si="24"/>
        <v>24</v>
      </c>
      <c r="E31" s="8">
        <v>222</v>
      </c>
      <c r="F31" s="8">
        <v>222</v>
      </c>
      <c r="G31" s="8">
        <f t="shared" si="25"/>
        <v>0</v>
      </c>
      <c r="H31" s="8">
        <v>310</v>
      </c>
      <c r="I31" s="8">
        <v>310</v>
      </c>
      <c r="J31" s="8">
        <f t="shared" si="26"/>
        <v>0</v>
      </c>
      <c r="K31" s="8">
        <v>1</v>
      </c>
      <c r="L31" s="8">
        <f t="shared" si="27"/>
        <v>25</v>
      </c>
      <c r="M31" s="8">
        <v>257</v>
      </c>
      <c r="N31" s="8">
        <v>221</v>
      </c>
      <c r="O31" s="29">
        <f t="shared" si="28"/>
        <v>36</v>
      </c>
      <c r="P31" s="34">
        <f t="shared" si="29"/>
        <v>61</v>
      </c>
    </row>
    <row r="32" spans="1:16" ht="16.5" customHeight="1" hidden="1">
      <c r="A32" s="4" t="s">
        <v>14</v>
      </c>
      <c r="B32" s="12">
        <v>406</v>
      </c>
      <c r="C32" s="8">
        <v>333</v>
      </c>
      <c r="D32" s="8">
        <f t="shared" si="24"/>
        <v>73</v>
      </c>
      <c r="E32" s="8">
        <v>165</v>
      </c>
      <c r="F32" s="8">
        <v>202</v>
      </c>
      <c r="G32" s="8">
        <f t="shared" si="25"/>
        <v>-37</v>
      </c>
      <c r="H32" s="8">
        <v>244</v>
      </c>
      <c r="I32" s="8">
        <v>270</v>
      </c>
      <c r="J32" s="8">
        <f t="shared" si="26"/>
        <v>-26</v>
      </c>
      <c r="K32" s="8">
        <v>3</v>
      </c>
      <c r="L32" s="8">
        <f t="shared" si="27"/>
        <v>13</v>
      </c>
      <c r="M32" s="8">
        <v>176</v>
      </c>
      <c r="N32" s="8">
        <v>174</v>
      </c>
      <c r="O32" s="29">
        <f t="shared" si="28"/>
        <v>2</v>
      </c>
      <c r="P32" s="34">
        <f t="shared" si="29"/>
        <v>15</v>
      </c>
    </row>
    <row r="33" spans="1:16" ht="16.5" customHeight="1" hidden="1">
      <c r="A33" s="4" t="s">
        <v>15</v>
      </c>
      <c r="B33" s="12">
        <v>314</v>
      </c>
      <c r="C33" s="8">
        <v>317</v>
      </c>
      <c r="D33" s="8">
        <f t="shared" si="24"/>
        <v>-3</v>
      </c>
      <c r="E33" s="8">
        <v>168</v>
      </c>
      <c r="F33" s="8">
        <v>200</v>
      </c>
      <c r="G33" s="8">
        <f t="shared" si="25"/>
        <v>-32</v>
      </c>
      <c r="H33" s="8">
        <v>245</v>
      </c>
      <c r="I33" s="8">
        <v>241</v>
      </c>
      <c r="J33" s="8">
        <f t="shared" si="26"/>
        <v>4</v>
      </c>
      <c r="K33" s="8">
        <v>0</v>
      </c>
      <c r="L33" s="8">
        <f t="shared" si="27"/>
        <v>-31</v>
      </c>
      <c r="M33" s="8">
        <v>174</v>
      </c>
      <c r="N33" s="8">
        <v>124</v>
      </c>
      <c r="O33" s="29">
        <f t="shared" si="28"/>
        <v>50</v>
      </c>
      <c r="P33" s="34">
        <f t="shared" si="29"/>
        <v>19</v>
      </c>
    </row>
    <row r="34" spans="1:16" ht="16.5" customHeight="1" hidden="1" thickBot="1">
      <c r="A34" s="5" t="s">
        <v>16</v>
      </c>
      <c r="B34" s="14">
        <v>325</v>
      </c>
      <c r="C34" s="15">
        <v>305</v>
      </c>
      <c r="D34" s="15">
        <f t="shared" si="24"/>
        <v>20</v>
      </c>
      <c r="E34" s="15">
        <v>141</v>
      </c>
      <c r="F34" s="15">
        <v>132</v>
      </c>
      <c r="G34" s="15">
        <f t="shared" si="25"/>
        <v>9</v>
      </c>
      <c r="H34" s="15">
        <v>148</v>
      </c>
      <c r="I34" s="15">
        <v>126</v>
      </c>
      <c r="J34" s="15">
        <f t="shared" si="26"/>
        <v>22</v>
      </c>
      <c r="K34" s="15">
        <v>1</v>
      </c>
      <c r="L34" s="15">
        <f t="shared" si="27"/>
        <v>52</v>
      </c>
      <c r="M34" s="15">
        <v>163</v>
      </c>
      <c r="N34" s="15">
        <v>192</v>
      </c>
      <c r="O34" s="30">
        <f t="shared" si="28"/>
        <v>-29</v>
      </c>
      <c r="P34" s="35">
        <f t="shared" si="29"/>
        <v>23</v>
      </c>
    </row>
    <row r="35" spans="1:16" ht="16.5" customHeight="1" thickBot="1">
      <c r="A35" s="3" t="s">
        <v>27</v>
      </c>
      <c r="B35" s="10">
        <v>820</v>
      </c>
      <c r="C35" s="11">
        <v>975</v>
      </c>
      <c r="D35" s="11">
        <f aca="true" t="shared" si="30" ref="D35:D40">B35-C35</f>
        <v>-155</v>
      </c>
      <c r="E35" s="11">
        <v>339</v>
      </c>
      <c r="F35" s="11">
        <v>388</v>
      </c>
      <c r="G35" s="11">
        <f aca="true" t="shared" si="31" ref="G35:G40">E35-F35</f>
        <v>-49</v>
      </c>
      <c r="H35" s="11">
        <v>563</v>
      </c>
      <c r="I35" s="11">
        <v>563</v>
      </c>
      <c r="J35" s="11">
        <f aca="true" t="shared" si="32" ref="J35:J40">H35-I35</f>
        <v>0</v>
      </c>
      <c r="K35" s="11">
        <v>2</v>
      </c>
      <c r="L35" s="11">
        <f aca="true" t="shared" si="33" ref="L35:L40">D35+G35+J35+K35</f>
        <v>-202</v>
      </c>
      <c r="M35" s="11">
        <v>472</v>
      </c>
      <c r="N35" s="11">
        <v>473</v>
      </c>
      <c r="O35" s="28">
        <f aca="true" t="shared" si="34" ref="O35:O40">M35-N35</f>
        <v>-1</v>
      </c>
      <c r="P35" s="33">
        <f aca="true" t="shared" si="35" ref="P35:P40">L35+O35</f>
        <v>-203</v>
      </c>
    </row>
    <row r="36" spans="1:16" ht="16.5" customHeight="1" hidden="1">
      <c r="A36" s="4" t="s">
        <v>22</v>
      </c>
      <c r="B36" s="12">
        <v>472</v>
      </c>
      <c r="C36" s="8">
        <v>557</v>
      </c>
      <c r="D36" s="8">
        <f t="shared" si="30"/>
        <v>-85</v>
      </c>
      <c r="E36" s="8">
        <v>171</v>
      </c>
      <c r="F36" s="8">
        <v>182</v>
      </c>
      <c r="G36" s="8">
        <f t="shared" si="31"/>
        <v>-11</v>
      </c>
      <c r="H36" s="8">
        <v>279</v>
      </c>
      <c r="I36" s="8">
        <v>279</v>
      </c>
      <c r="J36" s="8">
        <f t="shared" si="32"/>
        <v>0</v>
      </c>
      <c r="K36" s="8">
        <v>0</v>
      </c>
      <c r="L36" s="8">
        <f t="shared" si="33"/>
        <v>-96</v>
      </c>
      <c r="M36" s="8">
        <v>239</v>
      </c>
      <c r="N36" s="8">
        <v>262</v>
      </c>
      <c r="O36" s="29">
        <f t="shared" si="34"/>
        <v>-23</v>
      </c>
      <c r="P36" s="34">
        <f t="shared" si="35"/>
        <v>-119</v>
      </c>
    </row>
    <row r="37" spans="1:16" ht="16.5" customHeight="1" hidden="1">
      <c r="A37" s="4" t="s">
        <v>21</v>
      </c>
      <c r="B37" s="12">
        <v>348</v>
      </c>
      <c r="C37" s="8">
        <v>418</v>
      </c>
      <c r="D37" s="8">
        <f t="shared" si="30"/>
        <v>-70</v>
      </c>
      <c r="E37" s="8">
        <v>168</v>
      </c>
      <c r="F37" s="8">
        <v>206</v>
      </c>
      <c r="G37" s="8">
        <f t="shared" si="31"/>
        <v>-38</v>
      </c>
      <c r="H37" s="8">
        <v>284</v>
      </c>
      <c r="I37" s="8">
        <v>284</v>
      </c>
      <c r="J37" s="8">
        <f t="shared" si="32"/>
        <v>0</v>
      </c>
      <c r="K37" s="8">
        <v>2</v>
      </c>
      <c r="L37" s="8">
        <f t="shared" si="33"/>
        <v>-106</v>
      </c>
      <c r="M37" s="8">
        <v>233</v>
      </c>
      <c r="N37" s="8">
        <v>211</v>
      </c>
      <c r="O37" s="29">
        <f t="shared" si="34"/>
        <v>22</v>
      </c>
      <c r="P37" s="34">
        <f t="shared" si="35"/>
        <v>-84</v>
      </c>
    </row>
    <row r="38" spans="1:16" ht="16.5" customHeight="1" hidden="1">
      <c r="A38" s="4" t="s">
        <v>14</v>
      </c>
      <c r="B38" s="12">
        <v>261</v>
      </c>
      <c r="C38" s="8">
        <v>378</v>
      </c>
      <c r="D38" s="8">
        <f t="shared" si="30"/>
        <v>-117</v>
      </c>
      <c r="E38" s="8">
        <v>108</v>
      </c>
      <c r="F38" s="8">
        <v>116</v>
      </c>
      <c r="G38" s="8">
        <f t="shared" si="31"/>
        <v>-8</v>
      </c>
      <c r="H38" s="8">
        <v>210</v>
      </c>
      <c r="I38" s="8">
        <v>234</v>
      </c>
      <c r="J38" s="8">
        <f t="shared" si="32"/>
        <v>-24</v>
      </c>
      <c r="K38" s="8">
        <v>0</v>
      </c>
      <c r="L38" s="8">
        <f t="shared" si="33"/>
        <v>-149</v>
      </c>
      <c r="M38" s="8">
        <v>151</v>
      </c>
      <c r="N38" s="8">
        <v>185</v>
      </c>
      <c r="O38" s="29">
        <f t="shared" si="34"/>
        <v>-34</v>
      </c>
      <c r="P38" s="34">
        <f t="shared" si="35"/>
        <v>-183</v>
      </c>
    </row>
    <row r="39" spans="1:16" ht="16.5" customHeight="1" hidden="1">
      <c r="A39" s="4" t="s">
        <v>15</v>
      </c>
      <c r="B39" s="12">
        <v>301</v>
      </c>
      <c r="C39" s="8">
        <v>353</v>
      </c>
      <c r="D39" s="8">
        <f t="shared" si="30"/>
        <v>-52</v>
      </c>
      <c r="E39" s="8">
        <v>138</v>
      </c>
      <c r="F39" s="8">
        <v>167</v>
      </c>
      <c r="G39" s="8">
        <f t="shared" si="31"/>
        <v>-29</v>
      </c>
      <c r="H39" s="8">
        <v>220</v>
      </c>
      <c r="I39" s="8">
        <v>214</v>
      </c>
      <c r="J39" s="8">
        <f t="shared" si="32"/>
        <v>6</v>
      </c>
      <c r="K39" s="8">
        <v>1</v>
      </c>
      <c r="L39" s="8">
        <f t="shared" si="33"/>
        <v>-74</v>
      </c>
      <c r="M39" s="8">
        <v>171</v>
      </c>
      <c r="N39" s="8">
        <v>104</v>
      </c>
      <c r="O39" s="29">
        <f t="shared" si="34"/>
        <v>67</v>
      </c>
      <c r="P39" s="34">
        <f t="shared" si="35"/>
        <v>-7</v>
      </c>
    </row>
    <row r="40" spans="1:16" ht="16.5" customHeight="1" hidden="1" thickBot="1">
      <c r="A40" s="5" t="s">
        <v>16</v>
      </c>
      <c r="B40" s="14">
        <v>258</v>
      </c>
      <c r="C40" s="15">
        <v>244</v>
      </c>
      <c r="D40" s="15">
        <f t="shared" si="30"/>
        <v>14</v>
      </c>
      <c r="E40" s="15">
        <v>93</v>
      </c>
      <c r="F40" s="15">
        <v>105</v>
      </c>
      <c r="G40" s="15">
        <f t="shared" si="31"/>
        <v>-12</v>
      </c>
      <c r="H40" s="15">
        <v>133</v>
      </c>
      <c r="I40" s="15">
        <v>115</v>
      </c>
      <c r="J40" s="15">
        <f t="shared" si="32"/>
        <v>18</v>
      </c>
      <c r="K40" s="15">
        <v>1</v>
      </c>
      <c r="L40" s="15">
        <f t="shared" si="33"/>
        <v>21</v>
      </c>
      <c r="M40" s="15">
        <v>150</v>
      </c>
      <c r="N40" s="15">
        <v>184</v>
      </c>
      <c r="O40" s="30">
        <f t="shared" si="34"/>
        <v>-34</v>
      </c>
      <c r="P40" s="35">
        <f t="shared" si="35"/>
        <v>-13</v>
      </c>
    </row>
    <row r="41" spans="1:16" ht="16.5" customHeight="1" thickBot="1">
      <c r="A41" s="3" t="s">
        <v>28</v>
      </c>
      <c r="B41" s="10">
        <v>1163</v>
      </c>
      <c r="C41" s="11">
        <v>900</v>
      </c>
      <c r="D41" s="11">
        <f aca="true" t="shared" si="36" ref="D41:D46">B41-C41</f>
        <v>263</v>
      </c>
      <c r="E41" s="11">
        <v>535</v>
      </c>
      <c r="F41" s="11">
        <v>534</v>
      </c>
      <c r="G41" s="11">
        <f aca="true" t="shared" si="37" ref="G41:G46">E41-F41</f>
        <v>1</v>
      </c>
      <c r="H41" s="11">
        <v>767</v>
      </c>
      <c r="I41" s="11">
        <v>767</v>
      </c>
      <c r="J41" s="11">
        <f aca="true" t="shared" si="38" ref="J41:J46">H41-I41</f>
        <v>0</v>
      </c>
      <c r="K41" s="11">
        <v>7</v>
      </c>
      <c r="L41" s="11">
        <f aca="true" t="shared" si="39" ref="L41:L46">D41+G41+J41+K41</f>
        <v>271</v>
      </c>
      <c r="M41" s="11">
        <v>557</v>
      </c>
      <c r="N41" s="11">
        <v>586</v>
      </c>
      <c r="O41" s="28">
        <f aca="true" t="shared" si="40" ref="O41:O46">M41-N41</f>
        <v>-29</v>
      </c>
      <c r="P41" s="33">
        <f aca="true" t="shared" si="41" ref="P41:P46">L41+O41</f>
        <v>242</v>
      </c>
    </row>
    <row r="42" spans="1:16" ht="16.5" customHeight="1" hidden="1">
      <c r="A42" s="4" t="s">
        <v>22</v>
      </c>
      <c r="B42" s="12">
        <v>647</v>
      </c>
      <c r="C42" s="8">
        <v>527</v>
      </c>
      <c r="D42" s="8">
        <f t="shared" si="36"/>
        <v>120</v>
      </c>
      <c r="E42" s="8">
        <v>283</v>
      </c>
      <c r="F42" s="8">
        <v>282</v>
      </c>
      <c r="G42" s="8">
        <f t="shared" si="37"/>
        <v>1</v>
      </c>
      <c r="H42" s="8">
        <v>369</v>
      </c>
      <c r="I42" s="8">
        <v>369</v>
      </c>
      <c r="J42" s="8">
        <f t="shared" si="38"/>
        <v>0</v>
      </c>
      <c r="K42" s="8">
        <v>3</v>
      </c>
      <c r="L42" s="8">
        <f t="shared" si="39"/>
        <v>124</v>
      </c>
      <c r="M42" s="8">
        <v>285</v>
      </c>
      <c r="N42" s="8">
        <v>319</v>
      </c>
      <c r="O42" s="29">
        <f t="shared" si="40"/>
        <v>-34</v>
      </c>
      <c r="P42" s="34">
        <f t="shared" si="41"/>
        <v>90</v>
      </c>
    </row>
    <row r="43" spans="1:16" ht="16.5" customHeight="1" hidden="1">
      <c r="A43" s="4" t="s">
        <v>21</v>
      </c>
      <c r="B43" s="12">
        <v>516</v>
      </c>
      <c r="C43" s="8">
        <v>373</v>
      </c>
      <c r="D43" s="8">
        <f t="shared" si="36"/>
        <v>143</v>
      </c>
      <c r="E43" s="8">
        <v>252</v>
      </c>
      <c r="F43" s="8">
        <v>252</v>
      </c>
      <c r="G43" s="8">
        <f t="shared" si="37"/>
        <v>0</v>
      </c>
      <c r="H43" s="8">
        <v>398</v>
      </c>
      <c r="I43" s="8">
        <v>398</v>
      </c>
      <c r="J43" s="8">
        <f t="shared" si="38"/>
        <v>0</v>
      </c>
      <c r="K43" s="8">
        <v>4</v>
      </c>
      <c r="L43" s="8">
        <f t="shared" si="39"/>
        <v>147</v>
      </c>
      <c r="M43" s="8">
        <v>272</v>
      </c>
      <c r="N43" s="8">
        <v>267</v>
      </c>
      <c r="O43" s="29">
        <f t="shared" si="40"/>
        <v>5</v>
      </c>
      <c r="P43" s="34">
        <f t="shared" si="41"/>
        <v>152</v>
      </c>
    </row>
    <row r="44" spans="1:16" ht="16.5" customHeight="1" hidden="1">
      <c r="A44" s="4" t="s">
        <v>14</v>
      </c>
      <c r="B44" s="12">
        <v>410</v>
      </c>
      <c r="C44" s="8">
        <v>308</v>
      </c>
      <c r="D44" s="8">
        <f t="shared" si="36"/>
        <v>102</v>
      </c>
      <c r="E44" s="8">
        <v>134</v>
      </c>
      <c r="F44" s="8">
        <v>181</v>
      </c>
      <c r="G44" s="8">
        <f t="shared" si="37"/>
        <v>-47</v>
      </c>
      <c r="H44" s="8">
        <v>296</v>
      </c>
      <c r="I44" s="8">
        <v>288</v>
      </c>
      <c r="J44" s="8">
        <f t="shared" si="38"/>
        <v>8</v>
      </c>
      <c r="K44" s="8">
        <v>2</v>
      </c>
      <c r="L44" s="8">
        <f t="shared" si="39"/>
        <v>65</v>
      </c>
      <c r="M44" s="8">
        <v>180</v>
      </c>
      <c r="N44" s="8">
        <v>201</v>
      </c>
      <c r="O44" s="29">
        <f t="shared" si="40"/>
        <v>-21</v>
      </c>
      <c r="P44" s="34">
        <f t="shared" si="41"/>
        <v>44</v>
      </c>
    </row>
    <row r="45" spans="1:16" ht="16.5" customHeight="1" hidden="1">
      <c r="A45" s="4" t="s">
        <v>15</v>
      </c>
      <c r="B45" s="12">
        <v>448</v>
      </c>
      <c r="C45" s="8">
        <v>314</v>
      </c>
      <c r="D45" s="8">
        <f t="shared" si="36"/>
        <v>134</v>
      </c>
      <c r="E45" s="8">
        <v>241</v>
      </c>
      <c r="F45" s="8">
        <v>210</v>
      </c>
      <c r="G45" s="8">
        <f t="shared" si="37"/>
        <v>31</v>
      </c>
      <c r="H45" s="8">
        <v>304</v>
      </c>
      <c r="I45" s="8">
        <v>309</v>
      </c>
      <c r="J45" s="8">
        <f t="shared" si="38"/>
        <v>-5</v>
      </c>
      <c r="K45" s="8">
        <v>0</v>
      </c>
      <c r="L45" s="8">
        <f t="shared" si="39"/>
        <v>160</v>
      </c>
      <c r="M45" s="8">
        <v>188</v>
      </c>
      <c r="N45" s="8">
        <v>146</v>
      </c>
      <c r="O45" s="29">
        <f t="shared" si="40"/>
        <v>42</v>
      </c>
      <c r="P45" s="34">
        <f t="shared" si="41"/>
        <v>202</v>
      </c>
    </row>
    <row r="46" spans="1:16" ht="16.5" customHeight="1" hidden="1" thickBot="1">
      <c r="A46" s="5" t="s">
        <v>16</v>
      </c>
      <c r="B46" s="14">
        <v>305</v>
      </c>
      <c r="C46" s="15">
        <v>278</v>
      </c>
      <c r="D46" s="15">
        <f t="shared" si="36"/>
        <v>27</v>
      </c>
      <c r="E46" s="15">
        <v>160</v>
      </c>
      <c r="F46" s="15">
        <v>143</v>
      </c>
      <c r="G46" s="15">
        <f t="shared" si="37"/>
        <v>17</v>
      </c>
      <c r="H46" s="15">
        <v>167</v>
      </c>
      <c r="I46" s="15">
        <v>170</v>
      </c>
      <c r="J46" s="15">
        <f t="shared" si="38"/>
        <v>-3</v>
      </c>
      <c r="K46" s="15">
        <v>5</v>
      </c>
      <c r="L46" s="15">
        <f t="shared" si="39"/>
        <v>46</v>
      </c>
      <c r="M46" s="15">
        <v>189</v>
      </c>
      <c r="N46" s="15">
        <v>239</v>
      </c>
      <c r="O46" s="30">
        <f t="shared" si="40"/>
        <v>-50</v>
      </c>
      <c r="P46" s="35">
        <f t="shared" si="41"/>
        <v>-4</v>
      </c>
    </row>
    <row r="47" spans="1:16" ht="16.5" customHeight="1" thickBot="1">
      <c r="A47" s="3" t="s">
        <v>29</v>
      </c>
      <c r="B47" s="10">
        <v>692</v>
      </c>
      <c r="C47" s="11">
        <v>665</v>
      </c>
      <c r="D47" s="11">
        <f aca="true" t="shared" si="42" ref="D47:D52">B47-C47</f>
        <v>27</v>
      </c>
      <c r="E47" s="11">
        <v>326</v>
      </c>
      <c r="F47" s="11">
        <v>417</v>
      </c>
      <c r="G47" s="11">
        <f aca="true" t="shared" si="43" ref="G47:G52">E47-F47</f>
        <v>-91</v>
      </c>
      <c r="H47" s="11">
        <v>678</v>
      </c>
      <c r="I47" s="11">
        <v>678</v>
      </c>
      <c r="J47" s="11">
        <f aca="true" t="shared" si="44" ref="J47:J52">H47-I47</f>
        <v>0</v>
      </c>
      <c r="K47" s="11">
        <v>-1</v>
      </c>
      <c r="L47" s="11">
        <f aca="true" t="shared" si="45" ref="L47:L52">D47+G47+J47+K47</f>
        <v>-65</v>
      </c>
      <c r="M47" s="11">
        <v>524</v>
      </c>
      <c r="N47" s="11">
        <v>548</v>
      </c>
      <c r="O47" s="28">
        <f aca="true" t="shared" si="46" ref="O47:O52">M47-N47</f>
        <v>-24</v>
      </c>
      <c r="P47" s="33">
        <f aca="true" t="shared" si="47" ref="P47:P52">L47+O47</f>
        <v>-89</v>
      </c>
    </row>
    <row r="48" spans="1:16" ht="16.5" customHeight="1" hidden="1">
      <c r="A48" s="4" t="s">
        <v>22</v>
      </c>
      <c r="B48" s="12">
        <v>380</v>
      </c>
      <c r="C48" s="8">
        <v>372</v>
      </c>
      <c r="D48" s="8">
        <f t="shared" si="42"/>
        <v>8</v>
      </c>
      <c r="E48" s="8">
        <v>183</v>
      </c>
      <c r="F48" s="8">
        <v>213</v>
      </c>
      <c r="G48" s="8">
        <f t="shared" si="43"/>
        <v>-30</v>
      </c>
      <c r="H48" s="8">
        <v>346</v>
      </c>
      <c r="I48" s="8">
        <v>346</v>
      </c>
      <c r="J48" s="8">
        <f t="shared" si="44"/>
        <v>0</v>
      </c>
      <c r="K48" s="8">
        <v>0</v>
      </c>
      <c r="L48" s="8">
        <f t="shared" si="45"/>
        <v>-22</v>
      </c>
      <c r="M48" s="8">
        <v>259</v>
      </c>
      <c r="N48" s="8">
        <v>289</v>
      </c>
      <c r="O48" s="29">
        <f t="shared" si="46"/>
        <v>-30</v>
      </c>
      <c r="P48" s="34">
        <f t="shared" si="47"/>
        <v>-52</v>
      </c>
    </row>
    <row r="49" spans="1:16" ht="16.5" customHeight="1" hidden="1">
      <c r="A49" s="4" t="s">
        <v>21</v>
      </c>
      <c r="B49" s="12">
        <v>312</v>
      </c>
      <c r="C49" s="8">
        <v>293</v>
      </c>
      <c r="D49" s="8">
        <f t="shared" si="42"/>
        <v>19</v>
      </c>
      <c r="E49" s="8">
        <v>143</v>
      </c>
      <c r="F49" s="8">
        <v>204</v>
      </c>
      <c r="G49" s="8">
        <f t="shared" si="43"/>
        <v>-61</v>
      </c>
      <c r="H49" s="8">
        <v>332</v>
      </c>
      <c r="I49" s="8">
        <v>332</v>
      </c>
      <c r="J49" s="8">
        <f t="shared" si="44"/>
        <v>0</v>
      </c>
      <c r="K49" s="8">
        <v>-1</v>
      </c>
      <c r="L49" s="8">
        <f t="shared" si="45"/>
        <v>-43</v>
      </c>
      <c r="M49" s="8">
        <v>265</v>
      </c>
      <c r="N49" s="8">
        <v>259</v>
      </c>
      <c r="O49" s="29">
        <f t="shared" si="46"/>
        <v>6</v>
      </c>
      <c r="P49" s="34">
        <f t="shared" si="47"/>
        <v>-37</v>
      </c>
    </row>
    <row r="50" spans="1:16" ht="16.5" customHeight="1" hidden="1">
      <c r="A50" s="4" t="s">
        <v>14</v>
      </c>
      <c r="B50" s="12">
        <v>250</v>
      </c>
      <c r="C50" s="8">
        <v>285</v>
      </c>
      <c r="D50" s="8">
        <f t="shared" si="42"/>
        <v>-35</v>
      </c>
      <c r="E50" s="8">
        <v>96</v>
      </c>
      <c r="F50" s="8">
        <v>86</v>
      </c>
      <c r="G50" s="8">
        <f t="shared" si="43"/>
        <v>10</v>
      </c>
      <c r="H50" s="8">
        <v>264</v>
      </c>
      <c r="I50" s="8">
        <v>258</v>
      </c>
      <c r="J50" s="8">
        <f t="shared" si="44"/>
        <v>6</v>
      </c>
      <c r="K50" s="8">
        <v>0</v>
      </c>
      <c r="L50" s="8">
        <f t="shared" si="45"/>
        <v>-19</v>
      </c>
      <c r="M50" s="8">
        <v>167</v>
      </c>
      <c r="N50" s="8">
        <v>216</v>
      </c>
      <c r="O50" s="29">
        <f t="shared" si="46"/>
        <v>-49</v>
      </c>
      <c r="P50" s="34">
        <f t="shared" si="47"/>
        <v>-68</v>
      </c>
    </row>
    <row r="51" spans="1:16" ht="16.5" customHeight="1" hidden="1">
      <c r="A51" s="4" t="s">
        <v>15</v>
      </c>
      <c r="B51" s="12">
        <v>220</v>
      </c>
      <c r="C51" s="8">
        <v>188</v>
      </c>
      <c r="D51" s="8">
        <f t="shared" si="42"/>
        <v>32</v>
      </c>
      <c r="E51" s="8">
        <v>116</v>
      </c>
      <c r="F51" s="8">
        <v>174</v>
      </c>
      <c r="G51" s="8">
        <f t="shared" si="43"/>
        <v>-58</v>
      </c>
      <c r="H51" s="8">
        <v>234</v>
      </c>
      <c r="I51" s="8">
        <v>277</v>
      </c>
      <c r="J51" s="8">
        <f t="shared" si="44"/>
        <v>-43</v>
      </c>
      <c r="K51" s="8">
        <v>0</v>
      </c>
      <c r="L51" s="8">
        <f t="shared" si="45"/>
        <v>-69</v>
      </c>
      <c r="M51" s="8">
        <v>168</v>
      </c>
      <c r="N51" s="8">
        <v>162</v>
      </c>
      <c r="O51" s="29">
        <f t="shared" si="46"/>
        <v>6</v>
      </c>
      <c r="P51" s="34">
        <f t="shared" si="47"/>
        <v>-63</v>
      </c>
    </row>
    <row r="52" spans="1:16" ht="16.5" customHeight="1" hidden="1" thickBot="1">
      <c r="A52" s="5" t="s">
        <v>16</v>
      </c>
      <c r="B52" s="14">
        <v>222</v>
      </c>
      <c r="C52" s="15">
        <v>192</v>
      </c>
      <c r="D52" s="15">
        <f t="shared" si="42"/>
        <v>30</v>
      </c>
      <c r="E52" s="15">
        <v>114</v>
      </c>
      <c r="F52" s="15">
        <v>157</v>
      </c>
      <c r="G52" s="15">
        <f t="shared" si="43"/>
        <v>-43</v>
      </c>
      <c r="H52" s="15">
        <v>180</v>
      </c>
      <c r="I52" s="15">
        <v>143</v>
      </c>
      <c r="J52" s="15">
        <f t="shared" si="44"/>
        <v>37</v>
      </c>
      <c r="K52" s="15">
        <v>-1</v>
      </c>
      <c r="L52" s="15">
        <f t="shared" si="45"/>
        <v>23</v>
      </c>
      <c r="M52" s="15">
        <v>189</v>
      </c>
      <c r="N52" s="15">
        <v>170</v>
      </c>
      <c r="O52" s="30">
        <f t="shared" si="46"/>
        <v>19</v>
      </c>
      <c r="P52" s="35">
        <f t="shared" si="47"/>
        <v>42</v>
      </c>
    </row>
    <row r="53" spans="1:16" ht="16.5" customHeight="1" thickBot="1">
      <c r="A53" s="3" t="s">
        <v>30</v>
      </c>
      <c r="B53" s="10">
        <v>768</v>
      </c>
      <c r="C53" s="11">
        <v>728</v>
      </c>
      <c r="D53" s="11">
        <f aca="true" t="shared" si="48" ref="D53:D58">B53-C53</f>
        <v>40</v>
      </c>
      <c r="E53" s="11">
        <v>344</v>
      </c>
      <c r="F53" s="11">
        <v>292</v>
      </c>
      <c r="G53" s="11">
        <f aca="true" t="shared" si="49" ref="G53:G58">E53-F53</f>
        <v>52</v>
      </c>
      <c r="H53" s="11">
        <v>541</v>
      </c>
      <c r="I53" s="11">
        <v>541</v>
      </c>
      <c r="J53" s="11">
        <f aca="true" t="shared" si="50" ref="J53:J58">H53-I53</f>
        <v>0</v>
      </c>
      <c r="K53" s="11">
        <v>0</v>
      </c>
      <c r="L53" s="11">
        <f aca="true" t="shared" si="51" ref="L53:L58">D53+G53+J53+K53</f>
        <v>92</v>
      </c>
      <c r="M53" s="11">
        <v>467</v>
      </c>
      <c r="N53" s="11">
        <v>517</v>
      </c>
      <c r="O53" s="28">
        <f aca="true" t="shared" si="52" ref="O53:O58">M53-N53</f>
        <v>-50</v>
      </c>
      <c r="P53" s="33">
        <f aca="true" t="shared" si="53" ref="P53:P58">L53+O53</f>
        <v>42</v>
      </c>
    </row>
    <row r="54" spans="1:16" ht="16.5" customHeight="1" hidden="1">
      <c r="A54" s="4" t="s">
        <v>22</v>
      </c>
      <c r="B54" s="12">
        <v>424</v>
      </c>
      <c r="C54" s="8">
        <v>386</v>
      </c>
      <c r="D54" s="8">
        <f t="shared" si="48"/>
        <v>38</v>
      </c>
      <c r="E54" s="8">
        <v>173</v>
      </c>
      <c r="F54" s="8">
        <v>146</v>
      </c>
      <c r="G54" s="8">
        <f t="shared" si="49"/>
        <v>27</v>
      </c>
      <c r="H54" s="8">
        <v>262</v>
      </c>
      <c r="I54" s="8">
        <v>262</v>
      </c>
      <c r="J54" s="8">
        <f t="shared" si="50"/>
        <v>0</v>
      </c>
      <c r="K54" s="8">
        <v>0</v>
      </c>
      <c r="L54" s="8">
        <f t="shared" si="51"/>
        <v>65</v>
      </c>
      <c r="M54" s="8">
        <v>221</v>
      </c>
      <c r="N54" s="8">
        <v>273</v>
      </c>
      <c r="O54" s="29">
        <f t="shared" si="52"/>
        <v>-52</v>
      </c>
      <c r="P54" s="34">
        <f t="shared" si="53"/>
        <v>13</v>
      </c>
    </row>
    <row r="55" spans="1:16" ht="16.5" customHeight="1" hidden="1">
      <c r="A55" s="4" t="s">
        <v>21</v>
      </c>
      <c r="B55" s="12">
        <v>344</v>
      </c>
      <c r="C55" s="8">
        <v>342</v>
      </c>
      <c r="D55" s="8">
        <f t="shared" si="48"/>
        <v>2</v>
      </c>
      <c r="E55" s="8">
        <v>171</v>
      </c>
      <c r="F55" s="8">
        <v>146</v>
      </c>
      <c r="G55" s="8">
        <f t="shared" si="49"/>
        <v>25</v>
      </c>
      <c r="H55" s="8">
        <v>279</v>
      </c>
      <c r="I55" s="8">
        <v>279</v>
      </c>
      <c r="J55" s="8">
        <f t="shared" si="50"/>
        <v>0</v>
      </c>
      <c r="K55" s="8">
        <v>0</v>
      </c>
      <c r="L55" s="8">
        <f t="shared" si="51"/>
        <v>27</v>
      </c>
      <c r="M55" s="8">
        <v>246</v>
      </c>
      <c r="N55" s="8">
        <v>244</v>
      </c>
      <c r="O55" s="29">
        <f t="shared" si="52"/>
        <v>2</v>
      </c>
      <c r="P55" s="34">
        <f t="shared" si="53"/>
        <v>29</v>
      </c>
    </row>
    <row r="56" spans="1:16" ht="16.5" customHeight="1" hidden="1">
      <c r="A56" s="4" t="s">
        <v>14</v>
      </c>
      <c r="B56" s="12">
        <v>244</v>
      </c>
      <c r="C56" s="8">
        <v>278</v>
      </c>
      <c r="D56" s="8">
        <f t="shared" si="48"/>
        <v>-34</v>
      </c>
      <c r="E56" s="8">
        <v>137</v>
      </c>
      <c r="F56" s="8">
        <v>115</v>
      </c>
      <c r="G56" s="8">
        <f t="shared" si="49"/>
        <v>22</v>
      </c>
      <c r="H56" s="8">
        <v>218</v>
      </c>
      <c r="I56" s="8">
        <v>220</v>
      </c>
      <c r="J56" s="8">
        <f t="shared" si="50"/>
        <v>-2</v>
      </c>
      <c r="K56" s="8">
        <v>1</v>
      </c>
      <c r="L56" s="8">
        <f t="shared" si="51"/>
        <v>-13</v>
      </c>
      <c r="M56" s="8">
        <v>172</v>
      </c>
      <c r="N56" s="8">
        <v>193</v>
      </c>
      <c r="O56" s="29">
        <f t="shared" si="52"/>
        <v>-21</v>
      </c>
      <c r="P56" s="34">
        <f t="shared" si="53"/>
        <v>-34</v>
      </c>
    </row>
    <row r="57" spans="1:16" ht="16.5" customHeight="1" hidden="1">
      <c r="A57" s="4" t="s">
        <v>15</v>
      </c>
      <c r="B57" s="12">
        <v>240</v>
      </c>
      <c r="C57" s="8">
        <v>249</v>
      </c>
      <c r="D57" s="8">
        <f t="shared" si="48"/>
        <v>-9</v>
      </c>
      <c r="E57" s="8">
        <v>115</v>
      </c>
      <c r="F57" s="8">
        <v>93</v>
      </c>
      <c r="G57" s="8">
        <f t="shared" si="49"/>
        <v>22</v>
      </c>
      <c r="H57" s="8">
        <v>224</v>
      </c>
      <c r="I57" s="8">
        <v>187</v>
      </c>
      <c r="J57" s="8">
        <f t="shared" si="50"/>
        <v>37</v>
      </c>
      <c r="K57" s="8">
        <v>0</v>
      </c>
      <c r="L57" s="8">
        <f t="shared" si="51"/>
        <v>50</v>
      </c>
      <c r="M57" s="8">
        <v>163</v>
      </c>
      <c r="N57" s="8">
        <v>140</v>
      </c>
      <c r="O57" s="29">
        <f t="shared" si="52"/>
        <v>23</v>
      </c>
      <c r="P57" s="34">
        <f t="shared" si="53"/>
        <v>73</v>
      </c>
    </row>
    <row r="58" spans="1:16" ht="16.5" customHeight="1" hidden="1" thickBot="1">
      <c r="A58" s="5" t="s">
        <v>16</v>
      </c>
      <c r="B58" s="14">
        <v>284</v>
      </c>
      <c r="C58" s="15">
        <v>201</v>
      </c>
      <c r="D58" s="15">
        <f t="shared" si="48"/>
        <v>83</v>
      </c>
      <c r="E58" s="15">
        <v>92</v>
      </c>
      <c r="F58" s="15">
        <v>84</v>
      </c>
      <c r="G58" s="15">
        <f t="shared" si="49"/>
        <v>8</v>
      </c>
      <c r="H58" s="15">
        <v>99</v>
      </c>
      <c r="I58" s="15">
        <v>134</v>
      </c>
      <c r="J58" s="15">
        <f t="shared" si="50"/>
        <v>-35</v>
      </c>
      <c r="K58" s="15">
        <v>-1</v>
      </c>
      <c r="L58" s="15">
        <f t="shared" si="51"/>
        <v>55</v>
      </c>
      <c r="M58" s="15">
        <v>132</v>
      </c>
      <c r="N58" s="15">
        <v>184</v>
      </c>
      <c r="O58" s="30">
        <f t="shared" si="52"/>
        <v>-52</v>
      </c>
      <c r="P58" s="35">
        <f t="shared" si="53"/>
        <v>3</v>
      </c>
    </row>
    <row r="59" spans="1:16" ht="16.5" customHeight="1" thickBot="1">
      <c r="A59" s="3" t="s">
        <v>18</v>
      </c>
      <c r="B59" s="10">
        <v>719</v>
      </c>
      <c r="C59" s="11">
        <v>903</v>
      </c>
      <c r="D59" s="11">
        <f aca="true" t="shared" si="54" ref="D59:D64">B59-C59</f>
        <v>-184</v>
      </c>
      <c r="E59" s="11">
        <v>389</v>
      </c>
      <c r="F59" s="11">
        <v>278</v>
      </c>
      <c r="G59" s="11">
        <f aca="true" t="shared" si="55" ref="G59:G64">E59-F59</f>
        <v>111</v>
      </c>
      <c r="H59" s="11">
        <v>594</v>
      </c>
      <c r="I59" s="11">
        <v>594</v>
      </c>
      <c r="J59" s="11">
        <f aca="true" t="shared" si="56" ref="J59:J64">H59-I59</f>
        <v>0</v>
      </c>
      <c r="K59" s="11">
        <v>5</v>
      </c>
      <c r="L59" s="11">
        <f aca="true" t="shared" si="57" ref="L59:L64">D59+G59+J59+K59</f>
        <v>-68</v>
      </c>
      <c r="M59" s="11">
        <v>495</v>
      </c>
      <c r="N59" s="11">
        <v>746</v>
      </c>
      <c r="O59" s="28">
        <f aca="true" t="shared" si="58" ref="O59:O64">M59-N59</f>
        <v>-251</v>
      </c>
      <c r="P59" s="33">
        <f aca="true" t="shared" si="59" ref="P59:P64">L59+O59</f>
        <v>-319</v>
      </c>
    </row>
    <row r="60" spans="1:16" ht="16.5" customHeight="1" hidden="1">
      <c r="A60" s="4" t="s">
        <v>22</v>
      </c>
      <c r="B60" s="12">
        <v>419</v>
      </c>
      <c r="C60" s="8">
        <v>482</v>
      </c>
      <c r="D60" s="8">
        <f t="shared" si="54"/>
        <v>-63</v>
      </c>
      <c r="E60" s="8">
        <v>214</v>
      </c>
      <c r="F60" s="8">
        <v>158</v>
      </c>
      <c r="G60" s="8">
        <f t="shared" si="55"/>
        <v>56</v>
      </c>
      <c r="H60" s="8">
        <v>306</v>
      </c>
      <c r="I60" s="8">
        <v>306</v>
      </c>
      <c r="J60" s="8">
        <f t="shared" si="56"/>
        <v>0</v>
      </c>
      <c r="K60" s="8">
        <v>5</v>
      </c>
      <c r="L60" s="8">
        <f t="shared" si="57"/>
        <v>-2</v>
      </c>
      <c r="M60" s="8">
        <v>234</v>
      </c>
      <c r="N60" s="8">
        <v>394</v>
      </c>
      <c r="O60" s="29">
        <f t="shared" si="58"/>
        <v>-160</v>
      </c>
      <c r="P60" s="34">
        <f t="shared" si="59"/>
        <v>-162</v>
      </c>
    </row>
    <row r="61" spans="1:16" ht="16.5" customHeight="1" hidden="1">
      <c r="A61" s="4" t="s">
        <v>21</v>
      </c>
      <c r="B61" s="12">
        <v>300</v>
      </c>
      <c r="C61" s="8">
        <v>421</v>
      </c>
      <c r="D61" s="8">
        <f t="shared" si="54"/>
        <v>-121</v>
      </c>
      <c r="E61" s="8">
        <v>175</v>
      </c>
      <c r="F61" s="8">
        <v>120</v>
      </c>
      <c r="G61" s="8">
        <f t="shared" si="55"/>
        <v>55</v>
      </c>
      <c r="H61" s="8">
        <v>288</v>
      </c>
      <c r="I61" s="8">
        <v>288</v>
      </c>
      <c r="J61" s="8">
        <f t="shared" si="56"/>
        <v>0</v>
      </c>
      <c r="K61" s="8">
        <v>0</v>
      </c>
      <c r="L61" s="8">
        <f t="shared" si="57"/>
        <v>-66</v>
      </c>
      <c r="M61" s="8">
        <v>261</v>
      </c>
      <c r="N61" s="8">
        <v>352</v>
      </c>
      <c r="O61" s="29">
        <f t="shared" si="58"/>
        <v>-91</v>
      </c>
      <c r="P61" s="34">
        <f t="shared" si="59"/>
        <v>-157</v>
      </c>
    </row>
    <row r="62" spans="1:16" ht="16.5" customHeight="1" hidden="1">
      <c r="A62" s="4" t="s">
        <v>14</v>
      </c>
      <c r="B62" s="12">
        <v>215</v>
      </c>
      <c r="C62" s="8">
        <v>326</v>
      </c>
      <c r="D62" s="8">
        <f t="shared" si="54"/>
        <v>-111</v>
      </c>
      <c r="E62" s="8">
        <v>140</v>
      </c>
      <c r="F62" s="8">
        <v>94</v>
      </c>
      <c r="G62" s="8">
        <f t="shared" si="55"/>
        <v>46</v>
      </c>
      <c r="H62" s="8">
        <v>246</v>
      </c>
      <c r="I62" s="8">
        <v>223</v>
      </c>
      <c r="J62" s="8">
        <f t="shared" si="56"/>
        <v>23</v>
      </c>
      <c r="K62" s="8">
        <v>1</v>
      </c>
      <c r="L62" s="8">
        <f t="shared" si="57"/>
        <v>-41</v>
      </c>
      <c r="M62" s="8">
        <v>149</v>
      </c>
      <c r="N62" s="8">
        <v>309</v>
      </c>
      <c r="O62" s="29">
        <f t="shared" si="58"/>
        <v>-160</v>
      </c>
      <c r="P62" s="34">
        <f t="shared" si="59"/>
        <v>-201</v>
      </c>
    </row>
    <row r="63" spans="1:16" ht="16.5" customHeight="1" hidden="1">
      <c r="A63" s="4" t="s">
        <v>15</v>
      </c>
      <c r="B63" s="12">
        <v>282</v>
      </c>
      <c r="C63" s="8">
        <v>296</v>
      </c>
      <c r="D63" s="8">
        <f t="shared" si="54"/>
        <v>-14</v>
      </c>
      <c r="E63" s="8">
        <v>141</v>
      </c>
      <c r="F63" s="8">
        <v>87</v>
      </c>
      <c r="G63" s="8">
        <f t="shared" si="55"/>
        <v>54</v>
      </c>
      <c r="H63" s="8">
        <v>234</v>
      </c>
      <c r="I63" s="8">
        <v>245</v>
      </c>
      <c r="J63" s="8">
        <f t="shared" si="56"/>
        <v>-11</v>
      </c>
      <c r="K63" s="8">
        <v>0</v>
      </c>
      <c r="L63" s="8">
        <f t="shared" si="57"/>
        <v>29</v>
      </c>
      <c r="M63" s="8">
        <v>182</v>
      </c>
      <c r="N63" s="8">
        <v>203</v>
      </c>
      <c r="O63" s="29">
        <f t="shared" si="58"/>
        <v>-21</v>
      </c>
      <c r="P63" s="34">
        <f t="shared" si="59"/>
        <v>8</v>
      </c>
    </row>
    <row r="64" spans="1:16" ht="16.5" customHeight="1" hidden="1" thickBot="1">
      <c r="A64" s="5" t="s">
        <v>16</v>
      </c>
      <c r="B64" s="14">
        <v>222</v>
      </c>
      <c r="C64" s="15">
        <v>281</v>
      </c>
      <c r="D64" s="15">
        <f t="shared" si="54"/>
        <v>-59</v>
      </c>
      <c r="E64" s="15">
        <v>108</v>
      </c>
      <c r="F64" s="15">
        <v>97</v>
      </c>
      <c r="G64" s="15">
        <f t="shared" si="55"/>
        <v>11</v>
      </c>
      <c r="H64" s="15">
        <v>114</v>
      </c>
      <c r="I64" s="15">
        <v>126</v>
      </c>
      <c r="J64" s="15">
        <f t="shared" si="56"/>
        <v>-12</v>
      </c>
      <c r="K64" s="15">
        <v>4</v>
      </c>
      <c r="L64" s="15">
        <f t="shared" si="57"/>
        <v>-56</v>
      </c>
      <c r="M64" s="15">
        <v>164</v>
      </c>
      <c r="N64" s="15">
        <v>234</v>
      </c>
      <c r="O64" s="30">
        <f t="shared" si="58"/>
        <v>-70</v>
      </c>
      <c r="P64" s="35">
        <f t="shared" si="59"/>
        <v>-126</v>
      </c>
    </row>
    <row r="65" spans="1:16" ht="16.5" customHeight="1" thickBot="1">
      <c r="A65" s="3" t="s">
        <v>19</v>
      </c>
      <c r="B65" s="10">
        <v>749</v>
      </c>
      <c r="C65" s="11">
        <v>933</v>
      </c>
      <c r="D65" s="11">
        <f aca="true" t="shared" si="60" ref="D65:D70">B65-C65</f>
        <v>-184</v>
      </c>
      <c r="E65" s="11">
        <v>388</v>
      </c>
      <c r="F65" s="11">
        <v>349</v>
      </c>
      <c r="G65" s="11">
        <f aca="true" t="shared" si="61" ref="G65:G70">E65-F65</f>
        <v>39</v>
      </c>
      <c r="H65" s="11">
        <v>615</v>
      </c>
      <c r="I65" s="11">
        <v>615</v>
      </c>
      <c r="J65" s="11">
        <f aca="true" t="shared" si="62" ref="J65:J70">H65-I65</f>
        <v>0</v>
      </c>
      <c r="K65" s="11">
        <v>-1</v>
      </c>
      <c r="L65" s="11">
        <f aca="true" t="shared" si="63" ref="L65:L70">D65+G65+J65+K65</f>
        <v>-146</v>
      </c>
      <c r="M65" s="11">
        <v>463</v>
      </c>
      <c r="N65" s="11">
        <v>624</v>
      </c>
      <c r="O65" s="28">
        <f aca="true" t="shared" si="64" ref="O65:O70">M65-N65</f>
        <v>-161</v>
      </c>
      <c r="P65" s="33">
        <f aca="true" t="shared" si="65" ref="P65:P70">L65+O65</f>
        <v>-307</v>
      </c>
    </row>
    <row r="66" spans="1:16" ht="16.5" customHeight="1" hidden="1">
      <c r="A66" s="4" t="s">
        <v>22</v>
      </c>
      <c r="B66" s="12">
        <v>431</v>
      </c>
      <c r="C66" s="8">
        <v>525</v>
      </c>
      <c r="D66" s="8">
        <f t="shared" si="60"/>
        <v>-94</v>
      </c>
      <c r="E66" s="8">
        <v>183</v>
      </c>
      <c r="F66" s="8">
        <v>179</v>
      </c>
      <c r="G66" s="8">
        <f t="shared" si="61"/>
        <v>4</v>
      </c>
      <c r="H66" s="8">
        <v>322</v>
      </c>
      <c r="I66" s="8">
        <v>322</v>
      </c>
      <c r="J66" s="8">
        <f t="shared" si="62"/>
        <v>0</v>
      </c>
      <c r="K66" s="8">
        <v>-1</v>
      </c>
      <c r="L66" s="8">
        <f t="shared" si="63"/>
        <v>-91</v>
      </c>
      <c r="M66" s="8">
        <v>247</v>
      </c>
      <c r="N66" s="8">
        <v>337</v>
      </c>
      <c r="O66" s="29">
        <f t="shared" si="64"/>
        <v>-90</v>
      </c>
      <c r="P66" s="34">
        <f t="shared" si="65"/>
        <v>-181</v>
      </c>
    </row>
    <row r="67" spans="1:16" ht="16.5" customHeight="1" hidden="1">
      <c r="A67" s="4" t="s">
        <v>21</v>
      </c>
      <c r="B67" s="12">
        <v>318</v>
      </c>
      <c r="C67" s="8">
        <v>408</v>
      </c>
      <c r="D67" s="8">
        <f t="shared" si="60"/>
        <v>-90</v>
      </c>
      <c r="E67" s="8">
        <v>205</v>
      </c>
      <c r="F67" s="8">
        <v>170</v>
      </c>
      <c r="G67" s="8">
        <f t="shared" si="61"/>
        <v>35</v>
      </c>
      <c r="H67" s="8">
        <v>293</v>
      </c>
      <c r="I67" s="8">
        <v>293</v>
      </c>
      <c r="J67" s="8">
        <f t="shared" si="62"/>
        <v>0</v>
      </c>
      <c r="K67" s="8">
        <v>0</v>
      </c>
      <c r="L67" s="8">
        <f t="shared" si="63"/>
        <v>-55</v>
      </c>
      <c r="M67" s="8">
        <v>216</v>
      </c>
      <c r="N67" s="8">
        <v>287</v>
      </c>
      <c r="O67" s="29">
        <f t="shared" si="64"/>
        <v>-71</v>
      </c>
      <c r="P67" s="34">
        <f t="shared" si="65"/>
        <v>-126</v>
      </c>
    </row>
    <row r="68" spans="1:16" ht="16.5" customHeight="1" hidden="1">
      <c r="A68" s="4" t="s">
        <v>14</v>
      </c>
      <c r="B68" s="12">
        <v>239</v>
      </c>
      <c r="C68" s="8">
        <v>298</v>
      </c>
      <c r="D68" s="8">
        <f t="shared" si="60"/>
        <v>-59</v>
      </c>
      <c r="E68" s="8">
        <v>128</v>
      </c>
      <c r="F68" s="8">
        <v>91</v>
      </c>
      <c r="G68" s="8">
        <f t="shared" si="61"/>
        <v>37</v>
      </c>
      <c r="H68" s="8">
        <v>258</v>
      </c>
      <c r="I68" s="8">
        <v>239</v>
      </c>
      <c r="J68" s="8">
        <f t="shared" si="62"/>
        <v>19</v>
      </c>
      <c r="K68" s="8">
        <v>-1</v>
      </c>
      <c r="L68" s="8">
        <f t="shared" si="63"/>
        <v>-4</v>
      </c>
      <c r="M68" s="8">
        <v>166</v>
      </c>
      <c r="N68" s="8">
        <v>255</v>
      </c>
      <c r="O68" s="29">
        <f t="shared" si="64"/>
        <v>-89</v>
      </c>
      <c r="P68" s="34">
        <f t="shared" si="65"/>
        <v>-93</v>
      </c>
    </row>
    <row r="69" spans="1:16" ht="16.5" customHeight="1" hidden="1">
      <c r="A69" s="4" t="s">
        <v>15</v>
      </c>
      <c r="B69" s="12">
        <v>272</v>
      </c>
      <c r="C69" s="8">
        <v>380</v>
      </c>
      <c r="D69" s="8">
        <f t="shared" si="60"/>
        <v>-108</v>
      </c>
      <c r="E69" s="8">
        <v>145</v>
      </c>
      <c r="F69" s="8">
        <v>141</v>
      </c>
      <c r="G69" s="8">
        <f t="shared" si="61"/>
        <v>4</v>
      </c>
      <c r="H69" s="8">
        <v>228</v>
      </c>
      <c r="I69" s="8">
        <v>226</v>
      </c>
      <c r="J69" s="8">
        <f t="shared" si="62"/>
        <v>2</v>
      </c>
      <c r="K69" s="8">
        <v>0</v>
      </c>
      <c r="L69" s="8">
        <f t="shared" si="63"/>
        <v>-102</v>
      </c>
      <c r="M69" s="8">
        <v>166</v>
      </c>
      <c r="N69" s="8">
        <v>148</v>
      </c>
      <c r="O69" s="29">
        <f t="shared" si="64"/>
        <v>18</v>
      </c>
      <c r="P69" s="34">
        <f t="shared" si="65"/>
        <v>-84</v>
      </c>
    </row>
    <row r="70" spans="1:16" ht="16.5" customHeight="1" hidden="1" thickBot="1">
      <c r="A70" s="5" t="s">
        <v>16</v>
      </c>
      <c r="B70" s="14">
        <v>238</v>
      </c>
      <c r="C70" s="15">
        <v>255</v>
      </c>
      <c r="D70" s="15">
        <f t="shared" si="60"/>
        <v>-17</v>
      </c>
      <c r="E70" s="15">
        <v>115</v>
      </c>
      <c r="F70" s="15">
        <v>117</v>
      </c>
      <c r="G70" s="15">
        <f t="shared" si="61"/>
        <v>-2</v>
      </c>
      <c r="H70" s="15">
        <v>129</v>
      </c>
      <c r="I70" s="15">
        <v>150</v>
      </c>
      <c r="J70" s="15">
        <f t="shared" si="62"/>
        <v>-21</v>
      </c>
      <c r="K70" s="15">
        <v>0</v>
      </c>
      <c r="L70" s="15">
        <f t="shared" si="63"/>
        <v>-40</v>
      </c>
      <c r="M70" s="15">
        <v>131</v>
      </c>
      <c r="N70" s="15">
        <v>221</v>
      </c>
      <c r="O70" s="30">
        <f t="shared" si="64"/>
        <v>-90</v>
      </c>
      <c r="P70" s="35">
        <f t="shared" si="65"/>
        <v>-130</v>
      </c>
    </row>
    <row r="71" spans="1:16" ht="16.5" customHeight="1">
      <c r="A71" s="3" t="s">
        <v>20</v>
      </c>
      <c r="B71" s="10">
        <v>2806</v>
      </c>
      <c r="C71" s="11">
        <v>4309</v>
      </c>
      <c r="D71" s="11">
        <f aca="true" t="shared" si="66" ref="D71:D76">B71-C71</f>
        <v>-1503</v>
      </c>
      <c r="E71" s="11">
        <v>1435</v>
      </c>
      <c r="F71" s="11">
        <v>629</v>
      </c>
      <c r="G71" s="11">
        <f aca="true" t="shared" si="67" ref="G71:G76">E71-F71</f>
        <v>806</v>
      </c>
      <c r="H71" s="11">
        <v>964</v>
      </c>
      <c r="I71" s="11">
        <v>964</v>
      </c>
      <c r="J71" s="11">
        <f aca="true" t="shared" si="68" ref="J71:J76">H71-I71</f>
        <v>0</v>
      </c>
      <c r="K71" s="11">
        <v>9</v>
      </c>
      <c r="L71" s="11">
        <f aca="true" t="shared" si="69" ref="L71:L76">D71+G71+J71+K71</f>
        <v>-688</v>
      </c>
      <c r="M71" s="11">
        <v>478</v>
      </c>
      <c r="N71" s="11">
        <v>598</v>
      </c>
      <c r="O71" s="28">
        <f aca="true" t="shared" si="70" ref="O71:O76">M71-N71</f>
        <v>-120</v>
      </c>
      <c r="P71" s="33">
        <f aca="true" t="shared" si="71" ref="P71:P76">L71+O71</f>
        <v>-808</v>
      </c>
    </row>
    <row r="72" spans="1:16" ht="16.5" customHeight="1">
      <c r="A72" s="4" t="s">
        <v>22</v>
      </c>
      <c r="B72" s="12">
        <v>1586</v>
      </c>
      <c r="C72" s="8">
        <v>2451</v>
      </c>
      <c r="D72" s="8">
        <f t="shared" si="66"/>
        <v>-865</v>
      </c>
      <c r="E72" s="8">
        <v>799</v>
      </c>
      <c r="F72" s="8">
        <v>315</v>
      </c>
      <c r="G72" s="8">
        <f t="shared" si="67"/>
        <v>484</v>
      </c>
      <c r="H72" s="8">
        <v>486</v>
      </c>
      <c r="I72" s="8">
        <v>486</v>
      </c>
      <c r="J72" s="8">
        <f t="shared" si="68"/>
        <v>0</v>
      </c>
      <c r="K72" s="8">
        <v>6</v>
      </c>
      <c r="L72" s="8">
        <f t="shared" si="69"/>
        <v>-375</v>
      </c>
      <c r="M72" s="8">
        <v>248</v>
      </c>
      <c r="N72" s="8">
        <v>327</v>
      </c>
      <c r="O72" s="29">
        <f t="shared" si="70"/>
        <v>-79</v>
      </c>
      <c r="P72" s="34">
        <f t="shared" si="71"/>
        <v>-454</v>
      </c>
    </row>
    <row r="73" spans="1:16" ht="16.5" customHeight="1">
      <c r="A73" s="4" t="s">
        <v>21</v>
      </c>
      <c r="B73" s="12">
        <v>1220</v>
      </c>
      <c r="C73" s="8">
        <v>1858</v>
      </c>
      <c r="D73" s="8">
        <f t="shared" si="66"/>
        <v>-638</v>
      </c>
      <c r="E73" s="8">
        <v>636</v>
      </c>
      <c r="F73" s="8">
        <v>314</v>
      </c>
      <c r="G73" s="8">
        <f t="shared" si="67"/>
        <v>322</v>
      </c>
      <c r="H73" s="8">
        <v>478</v>
      </c>
      <c r="I73" s="8">
        <v>478</v>
      </c>
      <c r="J73" s="8">
        <f t="shared" si="68"/>
        <v>0</v>
      </c>
      <c r="K73" s="8">
        <v>3</v>
      </c>
      <c r="L73" s="8">
        <f t="shared" si="69"/>
        <v>-313</v>
      </c>
      <c r="M73" s="8">
        <v>230</v>
      </c>
      <c r="N73" s="8">
        <v>271</v>
      </c>
      <c r="O73" s="29">
        <f t="shared" si="70"/>
        <v>-41</v>
      </c>
      <c r="P73" s="34">
        <f t="shared" si="71"/>
        <v>-354</v>
      </c>
    </row>
    <row r="74" spans="1:16" ht="16.5" customHeight="1">
      <c r="A74" s="4" t="s">
        <v>14</v>
      </c>
      <c r="B74" s="12">
        <v>1061</v>
      </c>
      <c r="C74" s="8">
        <v>1568</v>
      </c>
      <c r="D74" s="8">
        <f t="shared" si="66"/>
        <v>-507</v>
      </c>
      <c r="E74" s="8">
        <v>497</v>
      </c>
      <c r="F74" s="8">
        <v>199</v>
      </c>
      <c r="G74" s="8">
        <f t="shared" si="67"/>
        <v>298</v>
      </c>
      <c r="H74" s="8">
        <v>355</v>
      </c>
      <c r="I74" s="8">
        <v>390</v>
      </c>
      <c r="J74" s="8">
        <f t="shared" si="68"/>
        <v>-35</v>
      </c>
      <c r="K74" s="8">
        <v>2</v>
      </c>
      <c r="L74" s="8">
        <f t="shared" si="69"/>
        <v>-242</v>
      </c>
      <c r="M74" s="8">
        <v>159</v>
      </c>
      <c r="N74" s="8">
        <v>228</v>
      </c>
      <c r="O74" s="29">
        <f t="shared" si="70"/>
        <v>-69</v>
      </c>
      <c r="P74" s="34">
        <f t="shared" si="71"/>
        <v>-311</v>
      </c>
    </row>
    <row r="75" spans="1:16" ht="16.5" customHeight="1">
      <c r="A75" s="4" t="s">
        <v>15</v>
      </c>
      <c r="B75" s="12">
        <v>1015</v>
      </c>
      <c r="C75" s="8">
        <v>1612</v>
      </c>
      <c r="D75" s="8">
        <f t="shared" si="66"/>
        <v>-597</v>
      </c>
      <c r="E75" s="8">
        <v>559</v>
      </c>
      <c r="F75" s="8">
        <v>243</v>
      </c>
      <c r="G75" s="8">
        <f t="shared" si="67"/>
        <v>316</v>
      </c>
      <c r="H75" s="8">
        <v>410</v>
      </c>
      <c r="I75" s="8">
        <v>342</v>
      </c>
      <c r="J75" s="8">
        <f t="shared" si="68"/>
        <v>68</v>
      </c>
      <c r="K75" s="8">
        <v>6</v>
      </c>
      <c r="L75" s="8">
        <f t="shared" si="69"/>
        <v>-207</v>
      </c>
      <c r="M75" s="8">
        <v>179</v>
      </c>
      <c r="N75" s="8">
        <v>151</v>
      </c>
      <c r="O75" s="29">
        <f t="shared" si="70"/>
        <v>28</v>
      </c>
      <c r="P75" s="34">
        <f t="shared" si="71"/>
        <v>-179</v>
      </c>
    </row>
    <row r="76" spans="1:16" ht="16.5" customHeight="1" thickBot="1">
      <c r="A76" s="5" t="s">
        <v>16</v>
      </c>
      <c r="B76" s="14">
        <v>730</v>
      </c>
      <c r="C76" s="15">
        <v>1129</v>
      </c>
      <c r="D76" s="15">
        <f t="shared" si="66"/>
        <v>-399</v>
      </c>
      <c r="E76" s="15">
        <v>379</v>
      </c>
      <c r="F76" s="15">
        <v>187</v>
      </c>
      <c r="G76" s="15">
        <f t="shared" si="67"/>
        <v>192</v>
      </c>
      <c r="H76" s="15">
        <v>199</v>
      </c>
      <c r="I76" s="15">
        <v>232</v>
      </c>
      <c r="J76" s="15">
        <f t="shared" si="68"/>
        <v>-33</v>
      </c>
      <c r="K76" s="15">
        <v>1</v>
      </c>
      <c r="L76" s="15">
        <f t="shared" si="69"/>
        <v>-239</v>
      </c>
      <c r="M76" s="15">
        <v>140</v>
      </c>
      <c r="N76" s="15">
        <v>219</v>
      </c>
      <c r="O76" s="30">
        <f t="shared" si="70"/>
        <v>-79</v>
      </c>
      <c r="P76" s="35">
        <f t="shared" si="71"/>
        <v>-318</v>
      </c>
    </row>
    <row r="77" spans="1:16" ht="21" customHeight="1">
      <c r="A77" s="43" t="s">
        <v>47</v>
      </c>
      <c r="B77" s="44">
        <f>B5+B11+B17+B23+B29+B35+B41+B47+B53+B59+B65+B71</f>
        <v>14648</v>
      </c>
      <c r="C77" s="45">
        <f aca="true" t="shared" si="72" ref="C77:P77">C5+C11+C17+C23+C29+C35+C41+C47+C53+C59+C65+C71</f>
        <v>14983</v>
      </c>
      <c r="D77" s="45">
        <f t="shared" si="72"/>
        <v>-335</v>
      </c>
      <c r="E77" s="45">
        <f t="shared" si="72"/>
        <v>6398</v>
      </c>
      <c r="F77" s="45">
        <f t="shared" si="72"/>
        <v>6407</v>
      </c>
      <c r="G77" s="45">
        <f t="shared" si="72"/>
        <v>-9</v>
      </c>
      <c r="H77" s="45">
        <f t="shared" si="72"/>
        <v>7963</v>
      </c>
      <c r="I77" s="45">
        <f t="shared" si="72"/>
        <v>7963</v>
      </c>
      <c r="J77" s="45">
        <f t="shared" si="72"/>
        <v>0</v>
      </c>
      <c r="K77" s="45">
        <f t="shared" si="72"/>
        <v>49</v>
      </c>
      <c r="L77" s="45">
        <f t="shared" si="72"/>
        <v>-295</v>
      </c>
      <c r="M77" s="45">
        <f t="shared" si="72"/>
        <v>5982</v>
      </c>
      <c r="N77" s="45">
        <f t="shared" si="72"/>
        <v>6626</v>
      </c>
      <c r="O77" s="46">
        <f t="shared" si="72"/>
        <v>-644</v>
      </c>
      <c r="P77" s="47">
        <f t="shared" si="72"/>
        <v>-939</v>
      </c>
    </row>
    <row r="78" spans="1:16" ht="21" customHeight="1">
      <c r="A78" s="48" t="s">
        <v>22</v>
      </c>
      <c r="B78" s="49">
        <f aca="true" t="shared" si="73" ref="B78:P82">B6+B12+B18+B24+B30+B36+B42+B48+B54+B60+B66+B72</f>
        <v>8436</v>
      </c>
      <c r="C78" s="50">
        <f t="shared" si="73"/>
        <v>8375</v>
      </c>
      <c r="D78" s="50">
        <f t="shared" si="73"/>
        <v>61</v>
      </c>
      <c r="E78" s="50">
        <f t="shared" si="73"/>
        <v>3383</v>
      </c>
      <c r="F78" s="50">
        <f t="shared" si="73"/>
        <v>3465</v>
      </c>
      <c r="G78" s="50">
        <f t="shared" si="73"/>
        <v>-82</v>
      </c>
      <c r="H78" s="50">
        <f t="shared" si="73"/>
        <v>3994</v>
      </c>
      <c r="I78" s="50">
        <f t="shared" si="73"/>
        <v>3994</v>
      </c>
      <c r="J78" s="50">
        <f t="shared" si="73"/>
        <v>0</v>
      </c>
      <c r="K78" s="50">
        <f t="shared" si="73"/>
        <v>29</v>
      </c>
      <c r="L78" s="50">
        <f t="shared" si="73"/>
        <v>8</v>
      </c>
      <c r="M78" s="50">
        <f t="shared" si="73"/>
        <v>3009</v>
      </c>
      <c r="N78" s="50">
        <f t="shared" si="73"/>
        <v>3552</v>
      </c>
      <c r="O78" s="51">
        <f t="shared" si="73"/>
        <v>-543</v>
      </c>
      <c r="P78" s="52">
        <f t="shared" si="73"/>
        <v>-535</v>
      </c>
    </row>
    <row r="79" spans="1:16" ht="21" customHeight="1">
      <c r="A79" s="48" t="s">
        <v>21</v>
      </c>
      <c r="B79" s="49">
        <f t="shared" si="73"/>
        <v>6212</v>
      </c>
      <c r="C79" s="50">
        <f t="shared" si="73"/>
        <v>6608</v>
      </c>
      <c r="D79" s="50">
        <f t="shared" si="73"/>
        <v>-396</v>
      </c>
      <c r="E79" s="50">
        <f t="shared" si="73"/>
        <v>3015</v>
      </c>
      <c r="F79" s="50">
        <f t="shared" si="73"/>
        <v>2942</v>
      </c>
      <c r="G79" s="50">
        <f t="shared" si="73"/>
        <v>73</v>
      </c>
      <c r="H79" s="50">
        <f t="shared" si="73"/>
        <v>3969</v>
      </c>
      <c r="I79" s="50">
        <f t="shared" si="73"/>
        <v>3969</v>
      </c>
      <c r="J79" s="50">
        <f t="shared" si="73"/>
        <v>0</v>
      </c>
      <c r="K79" s="50">
        <f t="shared" si="73"/>
        <v>20</v>
      </c>
      <c r="L79" s="50">
        <f t="shared" si="73"/>
        <v>-303</v>
      </c>
      <c r="M79" s="50">
        <f t="shared" si="73"/>
        <v>2973</v>
      </c>
      <c r="N79" s="50">
        <f t="shared" si="73"/>
        <v>3074</v>
      </c>
      <c r="O79" s="51">
        <f t="shared" si="73"/>
        <v>-101</v>
      </c>
      <c r="P79" s="52">
        <f t="shared" si="73"/>
        <v>-404</v>
      </c>
    </row>
    <row r="80" spans="1:16" ht="21" customHeight="1">
      <c r="A80" s="48" t="s">
        <v>14</v>
      </c>
      <c r="B80" s="49">
        <f t="shared" si="73"/>
        <v>4972</v>
      </c>
      <c r="C80" s="50">
        <f t="shared" si="73"/>
        <v>5477</v>
      </c>
      <c r="D80" s="50">
        <f t="shared" si="73"/>
        <v>-505</v>
      </c>
      <c r="E80" s="50">
        <f t="shared" si="73"/>
        <v>2184</v>
      </c>
      <c r="F80" s="50">
        <f t="shared" si="73"/>
        <v>2203</v>
      </c>
      <c r="G80" s="50">
        <f t="shared" si="73"/>
        <v>-19</v>
      </c>
      <c r="H80" s="50">
        <f t="shared" si="73"/>
        <v>3082</v>
      </c>
      <c r="I80" s="50">
        <f t="shared" si="73"/>
        <v>3169</v>
      </c>
      <c r="J80" s="50">
        <f t="shared" si="73"/>
        <v>-87</v>
      </c>
      <c r="K80" s="50">
        <f t="shared" si="73"/>
        <v>18</v>
      </c>
      <c r="L80" s="50">
        <f t="shared" si="73"/>
        <v>-593</v>
      </c>
      <c r="M80" s="50">
        <f t="shared" si="73"/>
        <v>1990</v>
      </c>
      <c r="N80" s="50">
        <f t="shared" si="73"/>
        <v>2520</v>
      </c>
      <c r="O80" s="51">
        <f t="shared" si="73"/>
        <v>-530</v>
      </c>
      <c r="P80" s="52">
        <f t="shared" si="73"/>
        <v>-1123</v>
      </c>
    </row>
    <row r="81" spans="1:16" ht="21" customHeight="1">
      <c r="A81" s="48" t="s">
        <v>15</v>
      </c>
      <c r="B81" s="49">
        <f t="shared" si="73"/>
        <v>5427</v>
      </c>
      <c r="C81" s="50">
        <f t="shared" si="73"/>
        <v>5367</v>
      </c>
      <c r="D81" s="50">
        <f t="shared" si="73"/>
        <v>60</v>
      </c>
      <c r="E81" s="50">
        <f t="shared" si="73"/>
        <v>2485</v>
      </c>
      <c r="F81" s="50">
        <f t="shared" si="73"/>
        <v>2373</v>
      </c>
      <c r="G81" s="50">
        <f t="shared" si="73"/>
        <v>112</v>
      </c>
      <c r="H81" s="50">
        <f t="shared" si="73"/>
        <v>3131</v>
      </c>
      <c r="I81" s="50">
        <f t="shared" si="73"/>
        <v>2973</v>
      </c>
      <c r="J81" s="50">
        <f t="shared" si="73"/>
        <v>158</v>
      </c>
      <c r="K81" s="50">
        <f t="shared" si="73"/>
        <v>14</v>
      </c>
      <c r="L81" s="50">
        <f t="shared" si="73"/>
        <v>344</v>
      </c>
      <c r="M81" s="50">
        <f t="shared" si="73"/>
        <v>2095</v>
      </c>
      <c r="N81" s="50">
        <f t="shared" si="73"/>
        <v>1730</v>
      </c>
      <c r="O81" s="51">
        <f t="shared" si="73"/>
        <v>365</v>
      </c>
      <c r="P81" s="52">
        <f t="shared" si="73"/>
        <v>709</v>
      </c>
    </row>
    <row r="82" spans="1:16" ht="21" customHeight="1" thickBot="1">
      <c r="A82" s="53" t="s">
        <v>16</v>
      </c>
      <c r="B82" s="54">
        <f t="shared" si="73"/>
        <v>4249</v>
      </c>
      <c r="C82" s="55">
        <f t="shared" si="73"/>
        <v>4139</v>
      </c>
      <c r="D82" s="55">
        <f t="shared" si="73"/>
        <v>110</v>
      </c>
      <c r="E82" s="55">
        <f t="shared" si="73"/>
        <v>1729</v>
      </c>
      <c r="F82" s="55">
        <f t="shared" si="73"/>
        <v>1831</v>
      </c>
      <c r="G82" s="55">
        <f t="shared" si="73"/>
        <v>-102</v>
      </c>
      <c r="H82" s="55">
        <f t="shared" si="73"/>
        <v>1750</v>
      </c>
      <c r="I82" s="55">
        <f t="shared" si="73"/>
        <v>1821</v>
      </c>
      <c r="J82" s="55">
        <f t="shared" si="73"/>
        <v>-71</v>
      </c>
      <c r="K82" s="55">
        <f t="shared" si="73"/>
        <v>17</v>
      </c>
      <c r="L82" s="55">
        <f t="shared" si="73"/>
        <v>-46</v>
      </c>
      <c r="M82" s="55">
        <f t="shared" si="73"/>
        <v>1897</v>
      </c>
      <c r="N82" s="55">
        <f t="shared" si="73"/>
        <v>2376</v>
      </c>
      <c r="O82" s="56">
        <f t="shared" si="73"/>
        <v>-479</v>
      </c>
      <c r="P82" s="57">
        <f t="shared" si="73"/>
        <v>-525</v>
      </c>
    </row>
    <row r="83" ht="16.5" customHeight="1">
      <c r="A83" s="6" t="s">
        <v>34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5905511811023623" right="0.35433070866141736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4.125" style="6" bestFit="1" customWidth="1"/>
    <col min="2" max="15" width="6.875" style="2" customWidth="1"/>
    <col min="16" max="16" width="6.875" style="2" bestFit="1" customWidth="1"/>
    <col min="17" max="16384" width="9.00390625" style="2" customWidth="1"/>
  </cols>
  <sheetData>
    <row r="1" spans="4:11" s="6" customFormat="1" ht="30" customHeight="1" thickBot="1">
      <c r="D1" s="21" t="s">
        <v>33</v>
      </c>
      <c r="E1" s="1"/>
      <c r="F1" s="1"/>
      <c r="G1" s="1"/>
      <c r="H1" s="22" t="s">
        <v>63</v>
      </c>
      <c r="I1" s="1"/>
      <c r="J1" s="1"/>
      <c r="K1" s="1" t="s">
        <v>100</v>
      </c>
    </row>
    <row r="2" spans="1:16" ht="30" customHeight="1">
      <c r="A2" s="80" t="s">
        <v>31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93"/>
      <c r="P2" s="94" t="s">
        <v>11</v>
      </c>
    </row>
    <row r="3" spans="1:16" ht="21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7" t="s">
        <v>5</v>
      </c>
      <c r="L3" s="7" t="s">
        <v>6</v>
      </c>
      <c r="M3" s="91" t="s">
        <v>8</v>
      </c>
      <c r="N3" s="91" t="s">
        <v>9</v>
      </c>
      <c r="O3" s="41" t="s">
        <v>10</v>
      </c>
      <c r="P3" s="95"/>
    </row>
    <row r="4" spans="1:16" ht="21" customHeight="1" thickBot="1">
      <c r="A4" s="82"/>
      <c r="B4" s="23" t="s">
        <v>0</v>
      </c>
      <c r="C4" s="24" t="s">
        <v>1</v>
      </c>
      <c r="D4" s="24" t="s">
        <v>2</v>
      </c>
      <c r="E4" s="24" t="s">
        <v>0</v>
      </c>
      <c r="F4" s="24" t="s">
        <v>1</v>
      </c>
      <c r="G4" s="24" t="s">
        <v>2</v>
      </c>
      <c r="H4" s="24" t="s">
        <v>0</v>
      </c>
      <c r="I4" s="24" t="s">
        <v>1</v>
      </c>
      <c r="J4" s="24" t="s">
        <v>2</v>
      </c>
      <c r="K4" s="25" t="s">
        <v>2</v>
      </c>
      <c r="L4" s="25" t="s">
        <v>2</v>
      </c>
      <c r="M4" s="92"/>
      <c r="N4" s="92"/>
      <c r="O4" s="42" t="s">
        <v>2</v>
      </c>
      <c r="P4" s="96"/>
    </row>
    <row r="5" spans="1:16" ht="16.5" customHeight="1" thickBot="1">
      <c r="A5" s="3" t="s">
        <v>35</v>
      </c>
      <c r="B5" s="19">
        <v>2938</v>
      </c>
      <c r="C5" s="9">
        <v>1746</v>
      </c>
      <c r="D5" s="9">
        <f aca="true" t="shared" si="0" ref="D5:D10">B5-C5</f>
        <v>1192</v>
      </c>
      <c r="E5" s="9">
        <v>979</v>
      </c>
      <c r="F5" s="9">
        <v>2066</v>
      </c>
      <c r="G5" s="9">
        <f aca="true" t="shared" si="1" ref="G5:G10">E5-F5</f>
        <v>-1087</v>
      </c>
      <c r="H5" s="9">
        <v>757</v>
      </c>
      <c r="I5" s="9">
        <v>757</v>
      </c>
      <c r="J5" s="9">
        <f aca="true" t="shared" si="2" ref="J5:J10">H5-I5</f>
        <v>0</v>
      </c>
      <c r="K5" s="9">
        <v>5</v>
      </c>
      <c r="L5" s="9">
        <f aca="true" t="shared" si="3" ref="L5:L10">D5+G5+J5+K5</f>
        <v>110</v>
      </c>
      <c r="M5" s="9">
        <v>414</v>
      </c>
      <c r="N5" s="9">
        <v>464</v>
      </c>
      <c r="O5" s="20">
        <f aca="true" t="shared" si="4" ref="O5:O10">M5-N5</f>
        <v>-50</v>
      </c>
      <c r="P5" s="38">
        <f aca="true" t="shared" si="5" ref="P5:P10">L5+O5</f>
        <v>60</v>
      </c>
    </row>
    <row r="6" spans="1:16" ht="16.5" customHeight="1" hidden="1">
      <c r="A6" s="4" t="s">
        <v>22</v>
      </c>
      <c r="B6" s="12">
        <v>1746</v>
      </c>
      <c r="C6" s="8">
        <v>976</v>
      </c>
      <c r="D6" s="8">
        <f t="shared" si="0"/>
        <v>770</v>
      </c>
      <c r="E6" s="8">
        <v>512</v>
      </c>
      <c r="F6" s="8">
        <v>1187</v>
      </c>
      <c r="G6" s="8">
        <f t="shared" si="1"/>
        <v>-675</v>
      </c>
      <c r="H6" s="8">
        <v>370</v>
      </c>
      <c r="I6" s="8">
        <v>370</v>
      </c>
      <c r="J6" s="8">
        <f t="shared" si="2"/>
        <v>0</v>
      </c>
      <c r="K6" s="8">
        <v>2</v>
      </c>
      <c r="L6" s="8">
        <f t="shared" si="3"/>
        <v>97</v>
      </c>
      <c r="M6" s="8">
        <v>211</v>
      </c>
      <c r="N6" s="8">
        <v>234</v>
      </c>
      <c r="O6" s="13">
        <f t="shared" si="4"/>
        <v>-23</v>
      </c>
      <c r="P6" s="39">
        <f t="shared" si="5"/>
        <v>74</v>
      </c>
    </row>
    <row r="7" spans="1:16" ht="16.5" customHeight="1" hidden="1">
      <c r="A7" s="4" t="s">
        <v>21</v>
      </c>
      <c r="B7" s="12">
        <v>1192</v>
      </c>
      <c r="C7" s="8">
        <v>770</v>
      </c>
      <c r="D7" s="8">
        <f t="shared" si="0"/>
        <v>422</v>
      </c>
      <c r="E7" s="8">
        <v>467</v>
      </c>
      <c r="F7" s="8">
        <v>879</v>
      </c>
      <c r="G7" s="8">
        <f t="shared" si="1"/>
        <v>-412</v>
      </c>
      <c r="H7" s="8">
        <v>387</v>
      </c>
      <c r="I7" s="8">
        <v>387</v>
      </c>
      <c r="J7" s="8">
        <f t="shared" si="2"/>
        <v>0</v>
      </c>
      <c r="K7" s="8">
        <v>3</v>
      </c>
      <c r="L7" s="8">
        <f t="shared" si="3"/>
        <v>13</v>
      </c>
      <c r="M7" s="8">
        <v>203</v>
      </c>
      <c r="N7" s="8">
        <v>230</v>
      </c>
      <c r="O7" s="13">
        <f t="shared" si="4"/>
        <v>-27</v>
      </c>
      <c r="P7" s="39">
        <f t="shared" si="5"/>
        <v>-14</v>
      </c>
    </row>
    <row r="8" spans="1:16" ht="16.5" customHeight="1" hidden="1">
      <c r="A8" s="4" t="s">
        <v>14</v>
      </c>
      <c r="B8" s="12">
        <v>1023</v>
      </c>
      <c r="C8" s="8">
        <v>667</v>
      </c>
      <c r="D8" s="8">
        <f t="shared" si="0"/>
        <v>356</v>
      </c>
      <c r="E8" s="8">
        <v>339</v>
      </c>
      <c r="F8" s="8">
        <v>765</v>
      </c>
      <c r="G8" s="8">
        <f t="shared" si="1"/>
        <v>-426</v>
      </c>
      <c r="H8" s="8">
        <v>273</v>
      </c>
      <c r="I8" s="8">
        <v>319</v>
      </c>
      <c r="J8" s="8">
        <f t="shared" si="2"/>
        <v>-46</v>
      </c>
      <c r="K8" s="8">
        <v>2</v>
      </c>
      <c r="L8" s="8">
        <f t="shared" si="3"/>
        <v>-114</v>
      </c>
      <c r="M8" s="8">
        <v>155</v>
      </c>
      <c r="N8" s="8">
        <v>193</v>
      </c>
      <c r="O8" s="13">
        <f t="shared" si="4"/>
        <v>-38</v>
      </c>
      <c r="P8" s="39">
        <f t="shared" si="5"/>
        <v>-152</v>
      </c>
    </row>
    <row r="9" spans="1:16" ht="16.5" customHeight="1" hidden="1">
      <c r="A9" s="4" t="s">
        <v>15</v>
      </c>
      <c r="B9" s="12">
        <v>1179</v>
      </c>
      <c r="C9" s="8">
        <v>622</v>
      </c>
      <c r="D9" s="8">
        <f t="shared" si="0"/>
        <v>557</v>
      </c>
      <c r="E9" s="8">
        <v>407</v>
      </c>
      <c r="F9" s="8">
        <v>769</v>
      </c>
      <c r="G9" s="8">
        <f t="shared" si="1"/>
        <v>-362</v>
      </c>
      <c r="H9" s="8">
        <v>318</v>
      </c>
      <c r="I9" s="8">
        <v>268</v>
      </c>
      <c r="J9" s="8">
        <f t="shared" si="2"/>
        <v>50</v>
      </c>
      <c r="K9" s="8">
        <v>1</v>
      </c>
      <c r="L9" s="8">
        <f t="shared" si="3"/>
        <v>246</v>
      </c>
      <c r="M9" s="8">
        <v>140</v>
      </c>
      <c r="N9" s="8">
        <v>125</v>
      </c>
      <c r="O9" s="13">
        <f t="shared" si="4"/>
        <v>15</v>
      </c>
      <c r="P9" s="39">
        <f t="shared" si="5"/>
        <v>261</v>
      </c>
    </row>
    <row r="10" spans="1:16" ht="16.5" customHeight="1" hidden="1" thickBot="1">
      <c r="A10" s="5" t="s">
        <v>16</v>
      </c>
      <c r="B10" s="14">
        <v>736</v>
      </c>
      <c r="C10" s="15">
        <v>457</v>
      </c>
      <c r="D10" s="15">
        <f t="shared" si="0"/>
        <v>279</v>
      </c>
      <c r="E10" s="15">
        <v>233</v>
      </c>
      <c r="F10" s="15">
        <v>532</v>
      </c>
      <c r="G10" s="15">
        <f t="shared" si="1"/>
        <v>-299</v>
      </c>
      <c r="H10" s="15">
        <v>166</v>
      </c>
      <c r="I10" s="15">
        <v>170</v>
      </c>
      <c r="J10" s="15">
        <f t="shared" si="2"/>
        <v>-4</v>
      </c>
      <c r="K10" s="15">
        <v>2</v>
      </c>
      <c r="L10" s="15">
        <f t="shared" si="3"/>
        <v>-22</v>
      </c>
      <c r="M10" s="15">
        <v>119</v>
      </c>
      <c r="N10" s="15">
        <v>146</v>
      </c>
      <c r="O10" s="16">
        <f t="shared" si="4"/>
        <v>-27</v>
      </c>
      <c r="P10" s="40">
        <f t="shared" si="5"/>
        <v>-49</v>
      </c>
    </row>
    <row r="11" spans="1:16" ht="16.5" customHeight="1" thickBot="1">
      <c r="A11" s="3" t="s">
        <v>36</v>
      </c>
      <c r="B11" s="19">
        <v>999</v>
      </c>
      <c r="C11" s="9">
        <v>1007</v>
      </c>
      <c r="D11" s="9">
        <f aca="true" t="shared" si="6" ref="D11:D16">B11-C11</f>
        <v>-8</v>
      </c>
      <c r="E11" s="9">
        <v>549</v>
      </c>
      <c r="F11" s="9">
        <v>509</v>
      </c>
      <c r="G11" s="9">
        <f aca="true" t="shared" si="7" ref="G11:G16">E11-F11</f>
        <v>40</v>
      </c>
      <c r="H11" s="9">
        <v>631</v>
      </c>
      <c r="I11" s="9">
        <v>631</v>
      </c>
      <c r="J11" s="9">
        <f aca="true" t="shared" si="8" ref="J11:J16">H11-I11</f>
        <v>0</v>
      </c>
      <c r="K11" s="9">
        <v>6</v>
      </c>
      <c r="L11" s="9">
        <f aca="true" t="shared" si="9" ref="L11:L16">D11+G11+J11+K11</f>
        <v>38</v>
      </c>
      <c r="M11" s="9">
        <v>508</v>
      </c>
      <c r="N11" s="9">
        <v>530</v>
      </c>
      <c r="O11" s="20">
        <f aca="true" t="shared" si="10" ref="O11:O16">M11-N11</f>
        <v>-22</v>
      </c>
      <c r="P11" s="38">
        <f aca="true" t="shared" si="11" ref="P11:P16">L11+O11</f>
        <v>16</v>
      </c>
    </row>
    <row r="12" spans="1:16" ht="16.5" customHeight="1" hidden="1">
      <c r="A12" s="4" t="s">
        <v>22</v>
      </c>
      <c r="B12" s="12">
        <v>583</v>
      </c>
      <c r="C12" s="8">
        <v>544</v>
      </c>
      <c r="D12" s="8">
        <f t="shared" si="6"/>
        <v>39</v>
      </c>
      <c r="E12" s="8">
        <v>274</v>
      </c>
      <c r="F12" s="8">
        <v>253</v>
      </c>
      <c r="G12" s="8">
        <f t="shared" si="7"/>
        <v>21</v>
      </c>
      <c r="H12" s="8">
        <v>317</v>
      </c>
      <c r="I12" s="8">
        <v>317</v>
      </c>
      <c r="J12" s="8">
        <f t="shared" si="8"/>
        <v>0</v>
      </c>
      <c r="K12" s="8">
        <v>5</v>
      </c>
      <c r="L12" s="8">
        <f t="shared" si="9"/>
        <v>65</v>
      </c>
      <c r="M12" s="8">
        <v>253</v>
      </c>
      <c r="N12" s="8">
        <v>293</v>
      </c>
      <c r="O12" s="13">
        <f t="shared" si="10"/>
        <v>-40</v>
      </c>
      <c r="P12" s="39">
        <f t="shared" si="11"/>
        <v>25</v>
      </c>
    </row>
    <row r="13" spans="1:16" ht="16.5" customHeight="1" hidden="1">
      <c r="A13" s="4" t="s">
        <v>21</v>
      </c>
      <c r="B13" s="12">
        <v>416</v>
      </c>
      <c r="C13" s="8">
        <v>463</v>
      </c>
      <c r="D13" s="8">
        <f t="shared" si="6"/>
        <v>-47</v>
      </c>
      <c r="E13" s="8">
        <v>275</v>
      </c>
      <c r="F13" s="8">
        <v>256</v>
      </c>
      <c r="G13" s="8">
        <f t="shared" si="7"/>
        <v>19</v>
      </c>
      <c r="H13" s="8">
        <v>314</v>
      </c>
      <c r="I13" s="8">
        <v>314</v>
      </c>
      <c r="J13" s="8">
        <f t="shared" si="8"/>
        <v>0</v>
      </c>
      <c r="K13" s="8">
        <v>1</v>
      </c>
      <c r="L13" s="8">
        <f t="shared" si="9"/>
        <v>-27</v>
      </c>
      <c r="M13" s="8">
        <v>255</v>
      </c>
      <c r="N13" s="8">
        <v>237</v>
      </c>
      <c r="O13" s="13">
        <f t="shared" si="10"/>
        <v>18</v>
      </c>
      <c r="P13" s="39">
        <f t="shared" si="11"/>
        <v>-9</v>
      </c>
    </row>
    <row r="14" spans="1:16" ht="16.5" customHeight="1" hidden="1">
      <c r="A14" s="4" t="s">
        <v>14</v>
      </c>
      <c r="B14" s="12">
        <v>355</v>
      </c>
      <c r="C14" s="8">
        <v>386</v>
      </c>
      <c r="D14" s="8">
        <f t="shared" si="6"/>
        <v>-31</v>
      </c>
      <c r="E14" s="8">
        <v>154</v>
      </c>
      <c r="F14" s="8">
        <v>195</v>
      </c>
      <c r="G14" s="8">
        <f t="shared" si="7"/>
        <v>-41</v>
      </c>
      <c r="H14" s="8">
        <v>248</v>
      </c>
      <c r="I14" s="8">
        <v>239</v>
      </c>
      <c r="J14" s="8">
        <f t="shared" si="8"/>
        <v>9</v>
      </c>
      <c r="K14" s="8">
        <v>1</v>
      </c>
      <c r="L14" s="8">
        <f t="shared" si="9"/>
        <v>-62</v>
      </c>
      <c r="M14" s="8">
        <v>177</v>
      </c>
      <c r="N14" s="8">
        <v>196</v>
      </c>
      <c r="O14" s="13">
        <f t="shared" si="10"/>
        <v>-19</v>
      </c>
      <c r="P14" s="39">
        <f t="shared" si="11"/>
        <v>-81</v>
      </c>
    </row>
    <row r="15" spans="1:16" ht="16.5" customHeight="1" hidden="1">
      <c r="A15" s="4" t="s">
        <v>15</v>
      </c>
      <c r="B15" s="12">
        <v>351</v>
      </c>
      <c r="C15" s="8">
        <v>318</v>
      </c>
      <c r="D15" s="8">
        <f t="shared" si="6"/>
        <v>33</v>
      </c>
      <c r="E15" s="8">
        <v>207</v>
      </c>
      <c r="F15" s="8">
        <v>155</v>
      </c>
      <c r="G15" s="8">
        <f t="shared" si="7"/>
        <v>52</v>
      </c>
      <c r="H15" s="8">
        <v>242</v>
      </c>
      <c r="I15" s="8">
        <v>245</v>
      </c>
      <c r="J15" s="8">
        <f t="shared" si="8"/>
        <v>-3</v>
      </c>
      <c r="K15" s="8">
        <v>1</v>
      </c>
      <c r="L15" s="8">
        <f t="shared" si="9"/>
        <v>83</v>
      </c>
      <c r="M15" s="8">
        <v>170</v>
      </c>
      <c r="N15" s="8">
        <v>151</v>
      </c>
      <c r="O15" s="13">
        <f t="shared" si="10"/>
        <v>19</v>
      </c>
      <c r="P15" s="39">
        <f t="shared" si="11"/>
        <v>102</v>
      </c>
    </row>
    <row r="16" spans="1:16" ht="16.5" customHeight="1" hidden="1" thickBot="1">
      <c r="A16" s="5" t="s">
        <v>16</v>
      </c>
      <c r="B16" s="14">
        <v>293</v>
      </c>
      <c r="C16" s="15">
        <v>303</v>
      </c>
      <c r="D16" s="15">
        <f t="shared" si="6"/>
        <v>-10</v>
      </c>
      <c r="E16" s="15">
        <v>188</v>
      </c>
      <c r="F16" s="15">
        <v>159</v>
      </c>
      <c r="G16" s="15">
        <f t="shared" si="7"/>
        <v>29</v>
      </c>
      <c r="H16" s="15">
        <v>141</v>
      </c>
      <c r="I16" s="15">
        <v>147</v>
      </c>
      <c r="J16" s="15">
        <f t="shared" si="8"/>
        <v>-6</v>
      </c>
      <c r="K16" s="15">
        <v>4</v>
      </c>
      <c r="L16" s="15">
        <f t="shared" si="9"/>
        <v>17</v>
      </c>
      <c r="M16" s="15">
        <v>161</v>
      </c>
      <c r="N16" s="15">
        <v>183</v>
      </c>
      <c r="O16" s="16">
        <f t="shared" si="10"/>
        <v>-22</v>
      </c>
      <c r="P16" s="40">
        <f t="shared" si="11"/>
        <v>-5</v>
      </c>
    </row>
    <row r="17" spans="1:16" ht="16.5" customHeight="1" thickBot="1">
      <c r="A17" s="3" t="s">
        <v>37</v>
      </c>
      <c r="B17" s="19">
        <v>831</v>
      </c>
      <c r="C17" s="9">
        <v>1006</v>
      </c>
      <c r="D17" s="9">
        <f aca="true" t="shared" si="12" ref="D17:D22">B17-C17</f>
        <v>-175</v>
      </c>
      <c r="E17" s="9">
        <v>425</v>
      </c>
      <c r="F17" s="9">
        <v>300</v>
      </c>
      <c r="G17" s="9">
        <f aca="true" t="shared" si="13" ref="G17:G22">E17-F17</f>
        <v>125</v>
      </c>
      <c r="H17" s="9">
        <v>605</v>
      </c>
      <c r="I17" s="9">
        <v>605</v>
      </c>
      <c r="J17" s="9">
        <f aca="true" t="shared" si="14" ref="J17:J22">H17-I17</f>
        <v>0</v>
      </c>
      <c r="K17" s="9">
        <v>6</v>
      </c>
      <c r="L17" s="9">
        <f aca="true" t="shared" si="15" ref="L17:L22">D17+G17+J17+K17</f>
        <v>-44</v>
      </c>
      <c r="M17" s="9">
        <v>485</v>
      </c>
      <c r="N17" s="9">
        <v>449</v>
      </c>
      <c r="O17" s="20">
        <f aca="true" t="shared" si="16" ref="O17:O22">M17-N17</f>
        <v>36</v>
      </c>
      <c r="P17" s="38">
        <f aca="true" t="shared" si="17" ref="P17:P22">L17+O17</f>
        <v>-8</v>
      </c>
    </row>
    <row r="18" spans="1:16" ht="16.5" customHeight="1" hidden="1">
      <c r="A18" s="4" t="s">
        <v>22</v>
      </c>
      <c r="B18" s="12">
        <v>485</v>
      </c>
      <c r="C18" s="8">
        <v>588</v>
      </c>
      <c r="D18" s="8">
        <f t="shared" si="12"/>
        <v>-103</v>
      </c>
      <c r="E18" s="8">
        <v>217</v>
      </c>
      <c r="F18" s="8">
        <v>155</v>
      </c>
      <c r="G18" s="8">
        <f t="shared" si="13"/>
        <v>62</v>
      </c>
      <c r="H18" s="8">
        <v>317</v>
      </c>
      <c r="I18" s="8">
        <v>317</v>
      </c>
      <c r="J18" s="8">
        <f t="shared" si="14"/>
        <v>0</v>
      </c>
      <c r="K18" s="8">
        <v>2</v>
      </c>
      <c r="L18" s="8">
        <f t="shared" si="15"/>
        <v>-39</v>
      </c>
      <c r="M18" s="8">
        <v>257</v>
      </c>
      <c r="N18" s="8">
        <v>228</v>
      </c>
      <c r="O18" s="13">
        <f t="shared" si="16"/>
        <v>29</v>
      </c>
      <c r="P18" s="39">
        <f t="shared" si="17"/>
        <v>-10</v>
      </c>
    </row>
    <row r="19" spans="1:16" ht="16.5" customHeight="1" hidden="1">
      <c r="A19" s="4" t="s">
        <v>21</v>
      </c>
      <c r="B19" s="12">
        <v>346</v>
      </c>
      <c r="C19" s="8">
        <v>418</v>
      </c>
      <c r="D19" s="8">
        <f t="shared" si="12"/>
        <v>-72</v>
      </c>
      <c r="E19" s="8">
        <v>208</v>
      </c>
      <c r="F19" s="8">
        <v>145</v>
      </c>
      <c r="G19" s="8">
        <f t="shared" si="13"/>
        <v>63</v>
      </c>
      <c r="H19" s="8">
        <v>288</v>
      </c>
      <c r="I19" s="8">
        <v>288</v>
      </c>
      <c r="J19" s="8">
        <f t="shared" si="14"/>
        <v>0</v>
      </c>
      <c r="K19" s="8">
        <v>4</v>
      </c>
      <c r="L19" s="8">
        <f t="shared" si="15"/>
        <v>-5</v>
      </c>
      <c r="M19" s="8">
        <v>228</v>
      </c>
      <c r="N19" s="8">
        <v>221</v>
      </c>
      <c r="O19" s="13">
        <f t="shared" si="16"/>
        <v>7</v>
      </c>
      <c r="P19" s="39">
        <f t="shared" si="17"/>
        <v>2</v>
      </c>
    </row>
    <row r="20" spans="1:16" ht="16.5" customHeight="1" hidden="1">
      <c r="A20" s="4" t="s">
        <v>14</v>
      </c>
      <c r="B20" s="12">
        <v>268</v>
      </c>
      <c r="C20" s="8">
        <v>369</v>
      </c>
      <c r="D20" s="8">
        <f t="shared" si="12"/>
        <v>-101</v>
      </c>
      <c r="E20" s="8">
        <v>139</v>
      </c>
      <c r="F20" s="8">
        <v>101</v>
      </c>
      <c r="G20" s="8">
        <f t="shared" si="13"/>
        <v>38</v>
      </c>
      <c r="H20" s="8">
        <v>262</v>
      </c>
      <c r="I20" s="8">
        <v>223</v>
      </c>
      <c r="J20" s="8">
        <f t="shared" si="14"/>
        <v>39</v>
      </c>
      <c r="K20" s="8">
        <v>1</v>
      </c>
      <c r="L20" s="8">
        <f t="shared" si="15"/>
        <v>-23</v>
      </c>
      <c r="M20" s="8">
        <v>164</v>
      </c>
      <c r="N20" s="8">
        <v>162</v>
      </c>
      <c r="O20" s="13">
        <f t="shared" si="16"/>
        <v>2</v>
      </c>
      <c r="P20" s="39">
        <f t="shared" si="17"/>
        <v>-21</v>
      </c>
    </row>
    <row r="21" spans="1:16" ht="16.5" customHeight="1" hidden="1">
      <c r="A21" s="4" t="s">
        <v>15</v>
      </c>
      <c r="B21" s="12">
        <v>301</v>
      </c>
      <c r="C21" s="8">
        <v>350</v>
      </c>
      <c r="D21" s="8">
        <f t="shared" si="12"/>
        <v>-49</v>
      </c>
      <c r="E21" s="8">
        <v>134</v>
      </c>
      <c r="F21" s="8">
        <v>85</v>
      </c>
      <c r="G21" s="8">
        <f t="shared" si="13"/>
        <v>49</v>
      </c>
      <c r="H21" s="8">
        <v>229</v>
      </c>
      <c r="I21" s="8">
        <v>230</v>
      </c>
      <c r="J21" s="8">
        <f t="shared" si="14"/>
        <v>-1</v>
      </c>
      <c r="K21" s="8">
        <v>2</v>
      </c>
      <c r="L21" s="8">
        <f t="shared" si="15"/>
        <v>1</v>
      </c>
      <c r="M21" s="8">
        <v>172</v>
      </c>
      <c r="N21" s="8">
        <v>129</v>
      </c>
      <c r="O21" s="13">
        <f t="shared" si="16"/>
        <v>43</v>
      </c>
      <c r="P21" s="39">
        <f t="shared" si="17"/>
        <v>44</v>
      </c>
    </row>
    <row r="22" spans="1:16" ht="16.5" customHeight="1" hidden="1" thickBot="1">
      <c r="A22" s="5" t="s">
        <v>16</v>
      </c>
      <c r="B22" s="14">
        <v>262</v>
      </c>
      <c r="C22" s="15">
        <v>287</v>
      </c>
      <c r="D22" s="15">
        <f t="shared" si="12"/>
        <v>-25</v>
      </c>
      <c r="E22" s="15">
        <v>152</v>
      </c>
      <c r="F22" s="15">
        <v>114</v>
      </c>
      <c r="G22" s="15">
        <f t="shared" si="13"/>
        <v>38</v>
      </c>
      <c r="H22" s="15">
        <v>114</v>
      </c>
      <c r="I22" s="15">
        <v>152</v>
      </c>
      <c r="J22" s="15">
        <f t="shared" si="14"/>
        <v>-38</v>
      </c>
      <c r="K22" s="15">
        <v>3</v>
      </c>
      <c r="L22" s="15">
        <f t="shared" si="15"/>
        <v>-22</v>
      </c>
      <c r="M22" s="15">
        <v>149</v>
      </c>
      <c r="N22" s="15">
        <v>158</v>
      </c>
      <c r="O22" s="16">
        <f t="shared" si="16"/>
        <v>-9</v>
      </c>
      <c r="P22" s="40">
        <f t="shared" si="17"/>
        <v>-31</v>
      </c>
    </row>
    <row r="23" spans="1:16" ht="16.5" customHeight="1" thickBot="1">
      <c r="A23" s="3" t="s">
        <v>38</v>
      </c>
      <c r="B23" s="19">
        <v>1016</v>
      </c>
      <c r="C23" s="9">
        <v>1167</v>
      </c>
      <c r="D23" s="9">
        <f aca="true" t="shared" si="18" ref="D23:D28">B23-C23</f>
        <v>-151</v>
      </c>
      <c r="E23" s="9">
        <v>418</v>
      </c>
      <c r="F23" s="9">
        <v>469</v>
      </c>
      <c r="G23" s="9">
        <f aca="true" t="shared" si="19" ref="G23:G28">E23-F23</f>
        <v>-51</v>
      </c>
      <c r="H23" s="9">
        <v>591</v>
      </c>
      <c r="I23" s="9">
        <v>591</v>
      </c>
      <c r="J23" s="9">
        <f aca="true" t="shared" si="20" ref="J23:J28">H23-I23</f>
        <v>0</v>
      </c>
      <c r="K23" s="9">
        <v>-4</v>
      </c>
      <c r="L23" s="9">
        <f aca="true" t="shared" si="21" ref="L23:L28">D23+G23+J23+K23</f>
        <v>-206</v>
      </c>
      <c r="M23" s="9">
        <v>498</v>
      </c>
      <c r="N23" s="9">
        <v>426</v>
      </c>
      <c r="O23" s="20">
        <f aca="true" t="shared" si="22" ref="O23:O28">M23-N23</f>
        <v>72</v>
      </c>
      <c r="P23" s="38">
        <f aca="true" t="shared" si="23" ref="P23:P28">L23+O23</f>
        <v>-134</v>
      </c>
    </row>
    <row r="24" spans="1:16" ht="16.5" customHeight="1" hidden="1">
      <c r="A24" s="4" t="s">
        <v>22</v>
      </c>
      <c r="B24" s="12">
        <v>597</v>
      </c>
      <c r="C24" s="8">
        <v>678</v>
      </c>
      <c r="D24" s="8">
        <f t="shared" si="18"/>
        <v>-81</v>
      </c>
      <c r="E24" s="8">
        <v>220</v>
      </c>
      <c r="F24" s="8">
        <v>256</v>
      </c>
      <c r="G24" s="8">
        <f t="shared" si="19"/>
        <v>-36</v>
      </c>
      <c r="H24" s="8">
        <v>293</v>
      </c>
      <c r="I24" s="8">
        <v>293</v>
      </c>
      <c r="J24" s="8">
        <f t="shared" si="20"/>
        <v>0</v>
      </c>
      <c r="K24" s="8">
        <v>-3</v>
      </c>
      <c r="L24" s="8">
        <f t="shared" si="21"/>
        <v>-120</v>
      </c>
      <c r="M24" s="8">
        <v>265</v>
      </c>
      <c r="N24" s="8">
        <v>242</v>
      </c>
      <c r="O24" s="13">
        <f t="shared" si="22"/>
        <v>23</v>
      </c>
      <c r="P24" s="39">
        <f t="shared" si="23"/>
        <v>-97</v>
      </c>
    </row>
    <row r="25" spans="1:16" ht="16.5" customHeight="1" hidden="1">
      <c r="A25" s="4" t="s">
        <v>21</v>
      </c>
      <c r="B25" s="12">
        <v>419</v>
      </c>
      <c r="C25" s="8">
        <v>489</v>
      </c>
      <c r="D25" s="8">
        <f t="shared" si="18"/>
        <v>-70</v>
      </c>
      <c r="E25" s="8">
        <v>198</v>
      </c>
      <c r="F25" s="8">
        <v>213</v>
      </c>
      <c r="G25" s="8">
        <f t="shared" si="19"/>
        <v>-15</v>
      </c>
      <c r="H25" s="8">
        <v>298</v>
      </c>
      <c r="I25" s="8">
        <v>298</v>
      </c>
      <c r="J25" s="8">
        <f t="shared" si="20"/>
        <v>0</v>
      </c>
      <c r="K25" s="8">
        <v>-1</v>
      </c>
      <c r="L25" s="8">
        <f t="shared" si="21"/>
        <v>-86</v>
      </c>
      <c r="M25" s="8">
        <v>233</v>
      </c>
      <c r="N25" s="8">
        <v>184</v>
      </c>
      <c r="O25" s="13">
        <f t="shared" si="22"/>
        <v>49</v>
      </c>
      <c r="P25" s="39">
        <f t="shared" si="23"/>
        <v>-37</v>
      </c>
    </row>
    <row r="26" spans="1:16" ht="16.5" customHeight="1" hidden="1">
      <c r="A26" s="4" t="s">
        <v>14</v>
      </c>
      <c r="B26" s="12">
        <v>344</v>
      </c>
      <c r="C26" s="8">
        <v>444</v>
      </c>
      <c r="D26" s="8">
        <f t="shared" si="18"/>
        <v>-100</v>
      </c>
      <c r="E26" s="8">
        <v>150</v>
      </c>
      <c r="F26" s="8">
        <v>171</v>
      </c>
      <c r="G26" s="8">
        <f t="shared" si="19"/>
        <v>-21</v>
      </c>
      <c r="H26" s="8">
        <v>242</v>
      </c>
      <c r="I26" s="8">
        <v>222</v>
      </c>
      <c r="J26" s="8">
        <f t="shared" si="20"/>
        <v>20</v>
      </c>
      <c r="K26" s="8">
        <v>-4</v>
      </c>
      <c r="L26" s="8">
        <f t="shared" si="21"/>
        <v>-105</v>
      </c>
      <c r="M26" s="8">
        <v>160</v>
      </c>
      <c r="N26" s="8">
        <v>157</v>
      </c>
      <c r="O26" s="13">
        <f t="shared" si="22"/>
        <v>3</v>
      </c>
      <c r="P26" s="39">
        <f t="shared" si="23"/>
        <v>-102</v>
      </c>
    </row>
    <row r="27" spans="1:16" ht="16.5" customHeight="1" hidden="1">
      <c r="A27" s="4" t="s">
        <v>15</v>
      </c>
      <c r="B27" s="12">
        <v>390</v>
      </c>
      <c r="C27" s="8">
        <v>419</v>
      </c>
      <c r="D27" s="8">
        <f t="shared" si="18"/>
        <v>-29</v>
      </c>
      <c r="E27" s="8">
        <v>143</v>
      </c>
      <c r="F27" s="8">
        <v>173</v>
      </c>
      <c r="G27" s="8">
        <f t="shared" si="19"/>
        <v>-30</v>
      </c>
      <c r="H27" s="8">
        <v>224</v>
      </c>
      <c r="I27" s="8">
        <v>252</v>
      </c>
      <c r="J27" s="8">
        <f t="shared" si="20"/>
        <v>-28</v>
      </c>
      <c r="K27" s="8">
        <v>0</v>
      </c>
      <c r="L27" s="8">
        <f t="shared" si="21"/>
        <v>-87</v>
      </c>
      <c r="M27" s="8">
        <v>167</v>
      </c>
      <c r="N27" s="8">
        <v>106</v>
      </c>
      <c r="O27" s="13">
        <f t="shared" si="22"/>
        <v>61</v>
      </c>
      <c r="P27" s="39">
        <f t="shared" si="23"/>
        <v>-26</v>
      </c>
    </row>
    <row r="28" spans="1:16" ht="16.5" customHeight="1" hidden="1" thickBot="1">
      <c r="A28" s="5" t="s">
        <v>16</v>
      </c>
      <c r="B28" s="14">
        <v>282</v>
      </c>
      <c r="C28" s="15">
        <v>304</v>
      </c>
      <c r="D28" s="15">
        <f t="shared" si="18"/>
        <v>-22</v>
      </c>
      <c r="E28" s="15">
        <v>125</v>
      </c>
      <c r="F28" s="15">
        <v>125</v>
      </c>
      <c r="G28" s="15">
        <f t="shared" si="19"/>
        <v>0</v>
      </c>
      <c r="H28" s="15">
        <v>125</v>
      </c>
      <c r="I28" s="15">
        <v>117</v>
      </c>
      <c r="J28" s="15">
        <f t="shared" si="20"/>
        <v>8</v>
      </c>
      <c r="K28" s="15">
        <v>0</v>
      </c>
      <c r="L28" s="15">
        <f t="shared" si="21"/>
        <v>-14</v>
      </c>
      <c r="M28" s="15">
        <v>171</v>
      </c>
      <c r="N28" s="15">
        <v>163</v>
      </c>
      <c r="O28" s="16">
        <f t="shared" si="22"/>
        <v>8</v>
      </c>
      <c r="P28" s="40">
        <f t="shared" si="23"/>
        <v>-6</v>
      </c>
    </row>
    <row r="29" spans="1:16" ht="16.5" customHeight="1" thickBot="1">
      <c r="A29" s="3" t="s">
        <v>39</v>
      </c>
      <c r="B29" s="19">
        <v>1158</v>
      </c>
      <c r="C29" s="9">
        <v>909</v>
      </c>
      <c r="D29" s="9">
        <f aca="true" t="shared" si="24" ref="D29:D34">B29-C29</f>
        <v>249</v>
      </c>
      <c r="E29" s="9">
        <v>407</v>
      </c>
      <c r="F29" s="9">
        <v>458</v>
      </c>
      <c r="G29" s="9">
        <f aca="true" t="shared" si="25" ref="G29:G34">E29-F29</f>
        <v>-51</v>
      </c>
      <c r="H29" s="9">
        <v>612</v>
      </c>
      <c r="I29" s="9">
        <v>612</v>
      </c>
      <c r="J29" s="9">
        <f aca="true" t="shared" si="26" ref="J29:J34">H29-I29</f>
        <v>0</v>
      </c>
      <c r="K29" s="9">
        <v>4</v>
      </c>
      <c r="L29" s="9">
        <f aca="true" t="shared" si="27" ref="L29:L34">D29+G29+J29+K29</f>
        <v>202</v>
      </c>
      <c r="M29" s="9">
        <v>488</v>
      </c>
      <c r="N29" s="9">
        <v>443</v>
      </c>
      <c r="O29" s="20">
        <f aca="true" t="shared" si="28" ref="O29:O34">M29-N29</f>
        <v>45</v>
      </c>
      <c r="P29" s="38">
        <f aca="true" t="shared" si="29" ref="P29:P34">L29+O29</f>
        <v>247</v>
      </c>
    </row>
    <row r="30" spans="1:16" ht="16.5" customHeight="1" hidden="1">
      <c r="A30" s="4" t="s">
        <v>22</v>
      </c>
      <c r="B30" s="12">
        <v>628</v>
      </c>
      <c r="C30" s="8">
        <v>465</v>
      </c>
      <c r="D30" s="8">
        <f t="shared" si="24"/>
        <v>163</v>
      </c>
      <c r="E30" s="8">
        <v>211</v>
      </c>
      <c r="F30" s="8">
        <v>254</v>
      </c>
      <c r="G30" s="8">
        <f t="shared" si="25"/>
        <v>-43</v>
      </c>
      <c r="H30" s="8">
        <v>314</v>
      </c>
      <c r="I30" s="8">
        <v>314</v>
      </c>
      <c r="J30" s="8">
        <f t="shared" si="26"/>
        <v>0</v>
      </c>
      <c r="K30" s="8">
        <v>3</v>
      </c>
      <c r="L30" s="8">
        <f t="shared" si="27"/>
        <v>123</v>
      </c>
      <c r="M30" s="8">
        <v>251</v>
      </c>
      <c r="N30" s="8">
        <v>236</v>
      </c>
      <c r="O30" s="13">
        <f t="shared" si="28"/>
        <v>15</v>
      </c>
      <c r="P30" s="39">
        <f t="shared" si="29"/>
        <v>138</v>
      </c>
    </row>
    <row r="31" spans="1:16" ht="16.5" customHeight="1" hidden="1">
      <c r="A31" s="4" t="s">
        <v>21</v>
      </c>
      <c r="B31" s="12">
        <v>530</v>
      </c>
      <c r="C31" s="8">
        <v>444</v>
      </c>
      <c r="D31" s="8">
        <f t="shared" si="24"/>
        <v>86</v>
      </c>
      <c r="E31" s="8">
        <v>196</v>
      </c>
      <c r="F31" s="8">
        <v>204</v>
      </c>
      <c r="G31" s="8">
        <f t="shared" si="25"/>
        <v>-8</v>
      </c>
      <c r="H31" s="8">
        <v>298</v>
      </c>
      <c r="I31" s="8">
        <v>298</v>
      </c>
      <c r="J31" s="8">
        <f t="shared" si="26"/>
        <v>0</v>
      </c>
      <c r="K31" s="8">
        <v>1</v>
      </c>
      <c r="L31" s="8">
        <f t="shared" si="27"/>
        <v>79</v>
      </c>
      <c r="M31" s="8">
        <v>237</v>
      </c>
      <c r="N31" s="8">
        <v>207</v>
      </c>
      <c r="O31" s="13">
        <f t="shared" si="28"/>
        <v>30</v>
      </c>
      <c r="P31" s="39">
        <f t="shared" si="29"/>
        <v>109</v>
      </c>
    </row>
    <row r="32" spans="1:16" ht="16.5" customHeight="1" hidden="1">
      <c r="A32" s="4" t="s">
        <v>14</v>
      </c>
      <c r="B32" s="12">
        <v>430</v>
      </c>
      <c r="C32" s="8">
        <v>320</v>
      </c>
      <c r="D32" s="8">
        <f t="shared" si="24"/>
        <v>110</v>
      </c>
      <c r="E32" s="8">
        <v>136</v>
      </c>
      <c r="F32" s="8">
        <v>164</v>
      </c>
      <c r="G32" s="8">
        <f t="shared" si="25"/>
        <v>-28</v>
      </c>
      <c r="H32" s="8">
        <v>212</v>
      </c>
      <c r="I32" s="8">
        <v>252</v>
      </c>
      <c r="J32" s="8">
        <f t="shared" si="26"/>
        <v>-40</v>
      </c>
      <c r="K32" s="8">
        <v>0</v>
      </c>
      <c r="L32" s="8">
        <f t="shared" si="27"/>
        <v>42</v>
      </c>
      <c r="M32" s="8">
        <v>156</v>
      </c>
      <c r="N32" s="8">
        <v>153</v>
      </c>
      <c r="O32" s="13">
        <f t="shared" si="28"/>
        <v>3</v>
      </c>
      <c r="P32" s="39">
        <f t="shared" si="29"/>
        <v>45</v>
      </c>
    </row>
    <row r="33" spans="1:16" ht="16.5" customHeight="1" hidden="1">
      <c r="A33" s="4" t="s">
        <v>15</v>
      </c>
      <c r="B33" s="12">
        <v>447</v>
      </c>
      <c r="C33" s="8">
        <v>308</v>
      </c>
      <c r="D33" s="8">
        <f t="shared" si="24"/>
        <v>139</v>
      </c>
      <c r="E33" s="8">
        <v>149</v>
      </c>
      <c r="F33" s="8">
        <v>174</v>
      </c>
      <c r="G33" s="8">
        <f t="shared" si="25"/>
        <v>-25</v>
      </c>
      <c r="H33" s="8">
        <v>234</v>
      </c>
      <c r="I33" s="8">
        <v>244</v>
      </c>
      <c r="J33" s="8">
        <f t="shared" si="26"/>
        <v>-10</v>
      </c>
      <c r="K33" s="8">
        <v>1</v>
      </c>
      <c r="L33" s="8">
        <f t="shared" si="27"/>
        <v>105</v>
      </c>
      <c r="M33" s="8">
        <v>186</v>
      </c>
      <c r="N33" s="8">
        <v>114</v>
      </c>
      <c r="O33" s="13">
        <f t="shared" si="28"/>
        <v>72</v>
      </c>
      <c r="P33" s="39">
        <f t="shared" si="29"/>
        <v>177</v>
      </c>
    </row>
    <row r="34" spans="1:16" ht="16.5" customHeight="1" hidden="1" thickBot="1">
      <c r="A34" s="5" t="s">
        <v>16</v>
      </c>
      <c r="B34" s="14">
        <v>281</v>
      </c>
      <c r="C34" s="15">
        <v>281</v>
      </c>
      <c r="D34" s="15">
        <f t="shared" si="24"/>
        <v>0</v>
      </c>
      <c r="E34" s="15">
        <v>122</v>
      </c>
      <c r="F34" s="15">
        <v>120</v>
      </c>
      <c r="G34" s="15">
        <f t="shared" si="25"/>
        <v>2</v>
      </c>
      <c r="H34" s="15">
        <v>166</v>
      </c>
      <c r="I34" s="15">
        <v>116</v>
      </c>
      <c r="J34" s="15">
        <f t="shared" si="26"/>
        <v>50</v>
      </c>
      <c r="K34" s="15">
        <v>3</v>
      </c>
      <c r="L34" s="15">
        <f t="shared" si="27"/>
        <v>55</v>
      </c>
      <c r="M34" s="15">
        <v>146</v>
      </c>
      <c r="N34" s="15">
        <v>176</v>
      </c>
      <c r="O34" s="16">
        <f t="shared" si="28"/>
        <v>-30</v>
      </c>
      <c r="P34" s="40">
        <f t="shared" si="29"/>
        <v>25</v>
      </c>
    </row>
    <row r="35" spans="1:16" ht="16.5" customHeight="1" thickBot="1">
      <c r="A35" s="3" t="s">
        <v>40</v>
      </c>
      <c r="B35" s="19">
        <v>928</v>
      </c>
      <c r="C35" s="9">
        <v>1009</v>
      </c>
      <c r="D35" s="9">
        <f aca="true" t="shared" si="30" ref="D35:D40">B35-C35</f>
        <v>-81</v>
      </c>
      <c r="E35" s="9">
        <v>464</v>
      </c>
      <c r="F35" s="9">
        <v>354</v>
      </c>
      <c r="G35" s="9">
        <f aca="true" t="shared" si="31" ref="G35:G40">E35-F35</f>
        <v>110</v>
      </c>
      <c r="H35" s="9">
        <v>671</v>
      </c>
      <c r="I35" s="9">
        <v>671</v>
      </c>
      <c r="J35" s="9">
        <f aca="true" t="shared" si="32" ref="J35:J40">H35-I35</f>
        <v>0</v>
      </c>
      <c r="K35" s="9">
        <v>1</v>
      </c>
      <c r="L35" s="9">
        <f aca="true" t="shared" si="33" ref="L35:L40">D35+G35+J35+K35</f>
        <v>30</v>
      </c>
      <c r="M35" s="9">
        <v>498</v>
      </c>
      <c r="N35" s="9">
        <v>433</v>
      </c>
      <c r="O35" s="20">
        <f aca="true" t="shared" si="34" ref="O35:O40">M35-N35</f>
        <v>65</v>
      </c>
      <c r="P35" s="38">
        <f aca="true" t="shared" si="35" ref="P35:P40">L35+O35</f>
        <v>95</v>
      </c>
    </row>
    <row r="36" spans="1:16" ht="16.5" customHeight="1" hidden="1">
      <c r="A36" s="4" t="s">
        <v>22</v>
      </c>
      <c r="B36" s="12">
        <v>509</v>
      </c>
      <c r="C36" s="8">
        <v>591</v>
      </c>
      <c r="D36" s="8">
        <f t="shared" si="30"/>
        <v>-82</v>
      </c>
      <c r="E36" s="8">
        <v>235</v>
      </c>
      <c r="F36" s="8">
        <v>179</v>
      </c>
      <c r="G36" s="8">
        <f t="shared" si="31"/>
        <v>56</v>
      </c>
      <c r="H36" s="8">
        <v>335</v>
      </c>
      <c r="I36" s="8">
        <v>335</v>
      </c>
      <c r="J36" s="8">
        <f t="shared" si="32"/>
        <v>0</v>
      </c>
      <c r="K36" s="8">
        <v>1</v>
      </c>
      <c r="L36" s="8">
        <f t="shared" si="33"/>
        <v>-25</v>
      </c>
      <c r="M36" s="8">
        <v>247</v>
      </c>
      <c r="N36" s="8">
        <v>235</v>
      </c>
      <c r="O36" s="13">
        <f t="shared" si="34"/>
        <v>12</v>
      </c>
      <c r="P36" s="39">
        <f t="shared" si="35"/>
        <v>-13</v>
      </c>
    </row>
    <row r="37" spans="1:16" ht="16.5" customHeight="1" hidden="1">
      <c r="A37" s="4" t="s">
        <v>21</v>
      </c>
      <c r="B37" s="12">
        <v>419</v>
      </c>
      <c r="C37" s="8">
        <v>418</v>
      </c>
      <c r="D37" s="8">
        <f t="shared" si="30"/>
        <v>1</v>
      </c>
      <c r="E37" s="8">
        <v>229</v>
      </c>
      <c r="F37" s="8">
        <v>175</v>
      </c>
      <c r="G37" s="8">
        <f t="shared" si="31"/>
        <v>54</v>
      </c>
      <c r="H37" s="8">
        <v>336</v>
      </c>
      <c r="I37" s="8">
        <v>336</v>
      </c>
      <c r="J37" s="8">
        <f t="shared" si="32"/>
        <v>0</v>
      </c>
      <c r="K37" s="8">
        <v>0</v>
      </c>
      <c r="L37" s="8">
        <f t="shared" si="33"/>
        <v>55</v>
      </c>
      <c r="M37" s="8">
        <v>251</v>
      </c>
      <c r="N37" s="8">
        <v>198</v>
      </c>
      <c r="O37" s="13">
        <f t="shared" si="34"/>
        <v>53</v>
      </c>
      <c r="P37" s="39">
        <f t="shared" si="35"/>
        <v>108</v>
      </c>
    </row>
    <row r="38" spans="1:16" ht="16.5" customHeight="1" hidden="1">
      <c r="A38" s="4" t="s">
        <v>14</v>
      </c>
      <c r="B38" s="12">
        <v>341</v>
      </c>
      <c r="C38" s="8">
        <v>370</v>
      </c>
      <c r="D38" s="8">
        <f t="shared" si="30"/>
        <v>-29</v>
      </c>
      <c r="E38" s="8">
        <v>133</v>
      </c>
      <c r="F38" s="8">
        <v>108</v>
      </c>
      <c r="G38" s="8">
        <f t="shared" si="31"/>
        <v>25</v>
      </c>
      <c r="H38" s="8">
        <v>254</v>
      </c>
      <c r="I38" s="8">
        <v>274</v>
      </c>
      <c r="J38" s="8">
        <f t="shared" si="32"/>
        <v>-20</v>
      </c>
      <c r="K38" s="8">
        <v>1</v>
      </c>
      <c r="L38" s="8">
        <f t="shared" si="33"/>
        <v>-23</v>
      </c>
      <c r="M38" s="8">
        <v>178</v>
      </c>
      <c r="N38" s="8">
        <v>182</v>
      </c>
      <c r="O38" s="13">
        <f t="shared" si="34"/>
        <v>-4</v>
      </c>
      <c r="P38" s="39">
        <f t="shared" si="35"/>
        <v>-27</v>
      </c>
    </row>
    <row r="39" spans="1:16" ht="16.5" customHeight="1" hidden="1">
      <c r="A39" s="4" t="s">
        <v>15</v>
      </c>
      <c r="B39" s="12">
        <v>313</v>
      </c>
      <c r="C39" s="8">
        <v>373</v>
      </c>
      <c r="D39" s="8">
        <f t="shared" si="30"/>
        <v>-60</v>
      </c>
      <c r="E39" s="8">
        <v>196</v>
      </c>
      <c r="F39" s="8">
        <v>103</v>
      </c>
      <c r="G39" s="8">
        <f t="shared" si="31"/>
        <v>93</v>
      </c>
      <c r="H39" s="8">
        <v>260</v>
      </c>
      <c r="I39" s="8">
        <v>212</v>
      </c>
      <c r="J39" s="8">
        <f t="shared" si="32"/>
        <v>48</v>
      </c>
      <c r="K39" s="8">
        <v>0</v>
      </c>
      <c r="L39" s="8">
        <f t="shared" si="33"/>
        <v>81</v>
      </c>
      <c r="M39" s="8">
        <v>149</v>
      </c>
      <c r="N39" s="8">
        <v>117</v>
      </c>
      <c r="O39" s="13">
        <f t="shared" si="34"/>
        <v>32</v>
      </c>
      <c r="P39" s="39">
        <f t="shared" si="35"/>
        <v>113</v>
      </c>
    </row>
    <row r="40" spans="1:16" ht="16.5" customHeight="1" hidden="1" thickBot="1">
      <c r="A40" s="5" t="s">
        <v>16</v>
      </c>
      <c r="B40" s="14">
        <v>274</v>
      </c>
      <c r="C40" s="15">
        <v>266</v>
      </c>
      <c r="D40" s="15">
        <f t="shared" si="30"/>
        <v>8</v>
      </c>
      <c r="E40" s="15">
        <v>135</v>
      </c>
      <c r="F40" s="15">
        <v>143</v>
      </c>
      <c r="G40" s="15">
        <f t="shared" si="31"/>
        <v>-8</v>
      </c>
      <c r="H40" s="15">
        <v>157</v>
      </c>
      <c r="I40" s="15">
        <v>185</v>
      </c>
      <c r="J40" s="15">
        <f t="shared" si="32"/>
        <v>-28</v>
      </c>
      <c r="K40" s="15">
        <v>0</v>
      </c>
      <c r="L40" s="15">
        <f t="shared" si="33"/>
        <v>-28</v>
      </c>
      <c r="M40" s="15">
        <v>171</v>
      </c>
      <c r="N40" s="15">
        <v>134</v>
      </c>
      <c r="O40" s="16">
        <f t="shared" si="34"/>
        <v>37</v>
      </c>
      <c r="P40" s="40">
        <f t="shared" si="35"/>
        <v>9</v>
      </c>
    </row>
    <row r="41" spans="1:16" ht="16.5" customHeight="1" thickBot="1">
      <c r="A41" s="3" t="s">
        <v>41</v>
      </c>
      <c r="B41" s="19">
        <v>1177</v>
      </c>
      <c r="C41" s="9">
        <v>1021</v>
      </c>
      <c r="D41" s="9">
        <f aca="true" t="shared" si="36" ref="D41:D46">B41-C41</f>
        <v>156</v>
      </c>
      <c r="E41" s="9">
        <v>467</v>
      </c>
      <c r="F41" s="9">
        <v>608</v>
      </c>
      <c r="G41" s="9">
        <f aca="true" t="shared" si="37" ref="G41:G46">E41-F41</f>
        <v>-141</v>
      </c>
      <c r="H41" s="9">
        <v>662</v>
      </c>
      <c r="I41" s="9">
        <v>662</v>
      </c>
      <c r="J41" s="9">
        <f aca="true" t="shared" si="38" ref="J41:J46">H41-I41</f>
        <v>0</v>
      </c>
      <c r="K41" s="9">
        <v>10</v>
      </c>
      <c r="L41" s="9">
        <f aca="true" t="shared" si="39" ref="L41:L46">D41+G41+J41+K41</f>
        <v>25</v>
      </c>
      <c r="M41" s="9">
        <v>531</v>
      </c>
      <c r="N41" s="9">
        <v>535</v>
      </c>
      <c r="O41" s="20">
        <f aca="true" t="shared" si="40" ref="O41:O46">M41-N41</f>
        <v>-4</v>
      </c>
      <c r="P41" s="38">
        <f aca="true" t="shared" si="41" ref="P41:P46">L41+O41</f>
        <v>21</v>
      </c>
    </row>
    <row r="42" spans="1:16" ht="16.5" customHeight="1" hidden="1">
      <c r="A42" s="4" t="s">
        <v>22</v>
      </c>
      <c r="B42" s="12">
        <v>634</v>
      </c>
      <c r="C42" s="8">
        <v>563</v>
      </c>
      <c r="D42" s="8">
        <f t="shared" si="36"/>
        <v>71</v>
      </c>
      <c r="E42" s="8">
        <v>243</v>
      </c>
      <c r="F42" s="8">
        <v>320</v>
      </c>
      <c r="G42" s="8">
        <f t="shared" si="37"/>
        <v>-77</v>
      </c>
      <c r="H42" s="8">
        <v>337</v>
      </c>
      <c r="I42" s="8">
        <v>337</v>
      </c>
      <c r="J42" s="8">
        <f t="shared" si="38"/>
        <v>0</v>
      </c>
      <c r="K42" s="8">
        <v>3</v>
      </c>
      <c r="L42" s="8">
        <f t="shared" si="39"/>
        <v>-3</v>
      </c>
      <c r="M42" s="8">
        <v>274</v>
      </c>
      <c r="N42" s="8">
        <v>290</v>
      </c>
      <c r="O42" s="13">
        <f t="shared" si="40"/>
        <v>-16</v>
      </c>
      <c r="P42" s="39">
        <f t="shared" si="41"/>
        <v>-19</v>
      </c>
    </row>
    <row r="43" spans="1:16" ht="16.5" customHeight="1" hidden="1">
      <c r="A43" s="4" t="s">
        <v>21</v>
      </c>
      <c r="B43" s="12">
        <v>543</v>
      </c>
      <c r="C43" s="8">
        <v>458</v>
      </c>
      <c r="D43" s="8">
        <f t="shared" si="36"/>
        <v>85</v>
      </c>
      <c r="E43" s="8">
        <v>224</v>
      </c>
      <c r="F43" s="8">
        <v>288</v>
      </c>
      <c r="G43" s="8">
        <f t="shared" si="37"/>
        <v>-64</v>
      </c>
      <c r="H43" s="8">
        <v>325</v>
      </c>
      <c r="I43" s="8">
        <v>325</v>
      </c>
      <c r="J43" s="8">
        <f t="shared" si="38"/>
        <v>0</v>
      </c>
      <c r="K43" s="8">
        <v>7</v>
      </c>
      <c r="L43" s="8">
        <f t="shared" si="39"/>
        <v>28</v>
      </c>
      <c r="M43" s="8">
        <v>257</v>
      </c>
      <c r="N43" s="8">
        <v>245</v>
      </c>
      <c r="O43" s="13">
        <f t="shared" si="40"/>
        <v>12</v>
      </c>
      <c r="P43" s="39">
        <f t="shared" si="41"/>
        <v>40</v>
      </c>
    </row>
    <row r="44" spans="1:16" ht="16.5" customHeight="1" hidden="1">
      <c r="A44" s="4" t="s">
        <v>14</v>
      </c>
      <c r="B44" s="12">
        <v>534</v>
      </c>
      <c r="C44" s="8">
        <v>377</v>
      </c>
      <c r="D44" s="8">
        <f t="shared" si="36"/>
        <v>157</v>
      </c>
      <c r="E44" s="8">
        <v>146</v>
      </c>
      <c r="F44" s="8">
        <v>203</v>
      </c>
      <c r="G44" s="8">
        <f t="shared" si="37"/>
        <v>-57</v>
      </c>
      <c r="H44" s="8">
        <v>250</v>
      </c>
      <c r="I44" s="8">
        <v>265</v>
      </c>
      <c r="J44" s="8">
        <f t="shared" si="38"/>
        <v>-15</v>
      </c>
      <c r="K44" s="8">
        <v>7</v>
      </c>
      <c r="L44" s="8">
        <f t="shared" si="39"/>
        <v>92</v>
      </c>
      <c r="M44" s="8">
        <v>180</v>
      </c>
      <c r="N44" s="8">
        <v>196</v>
      </c>
      <c r="O44" s="13">
        <f t="shared" si="40"/>
        <v>-16</v>
      </c>
      <c r="P44" s="39">
        <f t="shared" si="41"/>
        <v>76</v>
      </c>
    </row>
    <row r="45" spans="1:16" ht="16.5" customHeight="1" hidden="1">
      <c r="A45" s="4" t="s">
        <v>15</v>
      </c>
      <c r="B45" s="12">
        <v>386</v>
      </c>
      <c r="C45" s="8">
        <v>375</v>
      </c>
      <c r="D45" s="8">
        <f t="shared" si="36"/>
        <v>11</v>
      </c>
      <c r="E45" s="8">
        <v>188</v>
      </c>
      <c r="F45" s="8">
        <v>234</v>
      </c>
      <c r="G45" s="8">
        <f t="shared" si="37"/>
        <v>-46</v>
      </c>
      <c r="H45" s="8">
        <v>282</v>
      </c>
      <c r="I45" s="8">
        <v>224</v>
      </c>
      <c r="J45" s="8">
        <f t="shared" si="38"/>
        <v>58</v>
      </c>
      <c r="K45" s="8">
        <v>1</v>
      </c>
      <c r="L45" s="8">
        <f t="shared" si="39"/>
        <v>24</v>
      </c>
      <c r="M45" s="8">
        <v>199</v>
      </c>
      <c r="N45" s="8">
        <v>139</v>
      </c>
      <c r="O45" s="13">
        <f t="shared" si="40"/>
        <v>60</v>
      </c>
      <c r="P45" s="39">
        <f t="shared" si="41"/>
        <v>84</v>
      </c>
    </row>
    <row r="46" spans="1:16" ht="16.5" customHeight="1" hidden="1" thickBot="1">
      <c r="A46" s="5" t="s">
        <v>16</v>
      </c>
      <c r="B46" s="14">
        <v>257</v>
      </c>
      <c r="C46" s="15">
        <v>269</v>
      </c>
      <c r="D46" s="15">
        <f t="shared" si="36"/>
        <v>-12</v>
      </c>
      <c r="E46" s="15">
        <v>133</v>
      </c>
      <c r="F46" s="15">
        <v>171</v>
      </c>
      <c r="G46" s="15">
        <f t="shared" si="37"/>
        <v>-38</v>
      </c>
      <c r="H46" s="15">
        <v>130</v>
      </c>
      <c r="I46" s="15">
        <v>173</v>
      </c>
      <c r="J46" s="15">
        <f t="shared" si="38"/>
        <v>-43</v>
      </c>
      <c r="K46" s="15">
        <v>2</v>
      </c>
      <c r="L46" s="15">
        <f t="shared" si="39"/>
        <v>-91</v>
      </c>
      <c r="M46" s="15">
        <v>152</v>
      </c>
      <c r="N46" s="15">
        <v>200</v>
      </c>
      <c r="O46" s="16">
        <f t="shared" si="40"/>
        <v>-48</v>
      </c>
      <c r="P46" s="40">
        <f t="shared" si="41"/>
        <v>-139</v>
      </c>
    </row>
    <row r="47" spans="1:16" ht="16.5" customHeight="1" thickBot="1">
      <c r="A47" s="3" t="s">
        <v>42</v>
      </c>
      <c r="B47" s="19">
        <v>795</v>
      </c>
      <c r="C47" s="9">
        <v>721</v>
      </c>
      <c r="D47" s="9">
        <f aca="true" t="shared" si="42" ref="D47:D52">B47-C47</f>
        <v>74</v>
      </c>
      <c r="E47" s="9">
        <v>390</v>
      </c>
      <c r="F47" s="9">
        <v>441</v>
      </c>
      <c r="G47" s="9">
        <f aca="true" t="shared" si="43" ref="G47:G52">E47-F47</f>
        <v>-51</v>
      </c>
      <c r="H47" s="9">
        <v>661</v>
      </c>
      <c r="I47" s="9">
        <v>661</v>
      </c>
      <c r="J47" s="9">
        <f aca="true" t="shared" si="44" ref="J47:J52">H47-I47</f>
        <v>0</v>
      </c>
      <c r="K47" s="9">
        <v>3</v>
      </c>
      <c r="L47" s="9">
        <f aca="true" t="shared" si="45" ref="L47:L52">D47+G47+J47+K47</f>
        <v>26</v>
      </c>
      <c r="M47" s="9">
        <v>515</v>
      </c>
      <c r="N47" s="9">
        <v>513</v>
      </c>
      <c r="O47" s="20">
        <f aca="true" t="shared" si="46" ref="O47:O52">M47-N47</f>
        <v>2</v>
      </c>
      <c r="P47" s="38">
        <f aca="true" t="shared" si="47" ref="P47:P52">L47+O47</f>
        <v>28</v>
      </c>
    </row>
    <row r="48" spans="1:16" ht="16.5" customHeight="1" hidden="1">
      <c r="A48" s="4" t="s">
        <v>22</v>
      </c>
      <c r="B48" s="12">
        <v>414</v>
      </c>
      <c r="C48" s="8">
        <v>406</v>
      </c>
      <c r="D48" s="8">
        <f t="shared" si="42"/>
        <v>8</v>
      </c>
      <c r="E48" s="8">
        <v>192</v>
      </c>
      <c r="F48" s="8">
        <v>223</v>
      </c>
      <c r="G48" s="8">
        <f t="shared" si="43"/>
        <v>-31</v>
      </c>
      <c r="H48" s="8">
        <v>335</v>
      </c>
      <c r="I48" s="8">
        <v>335</v>
      </c>
      <c r="J48" s="8">
        <f t="shared" si="44"/>
        <v>0</v>
      </c>
      <c r="K48" s="8">
        <v>2</v>
      </c>
      <c r="L48" s="8">
        <f t="shared" si="45"/>
        <v>-21</v>
      </c>
      <c r="M48" s="8">
        <v>268</v>
      </c>
      <c r="N48" s="8">
        <v>283</v>
      </c>
      <c r="O48" s="13">
        <f t="shared" si="46"/>
        <v>-15</v>
      </c>
      <c r="P48" s="39">
        <f t="shared" si="47"/>
        <v>-36</v>
      </c>
    </row>
    <row r="49" spans="1:16" ht="16.5" customHeight="1" hidden="1">
      <c r="A49" s="4" t="s">
        <v>21</v>
      </c>
      <c r="B49" s="12">
        <v>381</v>
      </c>
      <c r="C49" s="8">
        <v>315</v>
      </c>
      <c r="D49" s="8">
        <f t="shared" si="42"/>
        <v>66</v>
      </c>
      <c r="E49" s="8">
        <v>198</v>
      </c>
      <c r="F49" s="8">
        <v>218</v>
      </c>
      <c r="G49" s="8">
        <f t="shared" si="43"/>
        <v>-20</v>
      </c>
      <c r="H49" s="8">
        <v>326</v>
      </c>
      <c r="I49" s="8">
        <v>326</v>
      </c>
      <c r="J49" s="8">
        <f t="shared" si="44"/>
        <v>0</v>
      </c>
      <c r="K49" s="8">
        <v>1</v>
      </c>
      <c r="L49" s="8">
        <f t="shared" si="45"/>
        <v>47</v>
      </c>
      <c r="M49" s="8">
        <v>247</v>
      </c>
      <c r="N49" s="8">
        <v>230</v>
      </c>
      <c r="O49" s="13">
        <f t="shared" si="46"/>
        <v>17</v>
      </c>
      <c r="P49" s="39">
        <f t="shared" si="47"/>
        <v>64</v>
      </c>
    </row>
    <row r="50" spans="1:16" ht="16.5" customHeight="1" hidden="1">
      <c r="A50" s="4" t="s">
        <v>14</v>
      </c>
      <c r="B50" s="12">
        <v>302</v>
      </c>
      <c r="C50" s="8">
        <v>219</v>
      </c>
      <c r="D50" s="8">
        <f t="shared" si="42"/>
        <v>83</v>
      </c>
      <c r="E50" s="8">
        <v>118</v>
      </c>
      <c r="F50" s="8">
        <v>133</v>
      </c>
      <c r="G50" s="8">
        <f t="shared" si="43"/>
        <v>-15</v>
      </c>
      <c r="H50" s="8">
        <v>289</v>
      </c>
      <c r="I50" s="8">
        <v>235</v>
      </c>
      <c r="J50" s="8">
        <f t="shared" si="44"/>
        <v>54</v>
      </c>
      <c r="K50" s="8">
        <v>1</v>
      </c>
      <c r="L50" s="8">
        <f t="shared" si="45"/>
        <v>123</v>
      </c>
      <c r="M50" s="8">
        <v>176</v>
      </c>
      <c r="N50" s="8">
        <v>180</v>
      </c>
      <c r="O50" s="13">
        <f t="shared" si="46"/>
        <v>-4</v>
      </c>
      <c r="P50" s="39">
        <f t="shared" si="47"/>
        <v>119</v>
      </c>
    </row>
    <row r="51" spans="1:16" ht="16.5" customHeight="1" hidden="1">
      <c r="A51" s="4" t="s">
        <v>15</v>
      </c>
      <c r="B51" s="12">
        <v>290</v>
      </c>
      <c r="C51" s="8">
        <v>298</v>
      </c>
      <c r="D51" s="8">
        <f t="shared" si="42"/>
        <v>-8</v>
      </c>
      <c r="E51" s="8">
        <v>157</v>
      </c>
      <c r="F51" s="8">
        <v>170</v>
      </c>
      <c r="G51" s="8">
        <f t="shared" si="43"/>
        <v>-13</v>
      </c>
      <c r="H51" s="8">
        <v>221</v>
      </c>
      <c r="I51" s="8">
        <v>257</v>
      </c>
      <c r="J51" s="8">
        <f t="shared" si="44"/>
        <v>-36</v>
      </c>
      <c r="K51" s="8">
        <v>2</v>
      </c>
      <c r="L51" s="8">
        <f t="shared" si="45"/>
        <v>-55</v>
      </c>
      <c r="M51" s="8">
        <v>169</v>
      </c>
      <c r="N51" s="8">
        <v>138</v>
      </c>
      <c r="O51" s="13">
        <f t="shared" si="46"/>
        <v>31</v>
      </c>
      <c r="P51" s="39">
        <f t="shared" si="47"/>
        <v>-24</v>
      </c>
    </row>
    <row r="52" spans="1:16" ht="16.5" customHeight="1" hidden="1" thickBot="1">
      <c r="A52" s="5" t="s">
        <v>16</v>
      </c>
      <c r="B52" s="14">
        <v>203</v>
      </c>
      <c r="C52" s="15">
        <v>204</v>
      </c>
      <c r="D52" s="15">
        <f t="shared" si="42"/>
        <v>-1</v>
      </c>
      <c r="E52" s="15">
        <v>115</v>
      </c>
      <c r="F52" s="15">
        <v>138</v>
      </c>
      <c r="G52" s="15">
        <f t="shared" si="43"/>
        <v>-23</v>
      </c>
      <c r="H52" s="15">
        <v>151</v>
      </c>
      <c r="I52" s="15">
        <v>169</v>
      </c>
      <c r="J52" s="15">
        <f t="shared" si="44"/>
        <v>-18</v>
      </c>
      <c r="K52" s="15">
        <v>0</v>
      </c>
      <c r="L52" s="15">
        <f t="shared" si="45"/>
        <v>-42</v>
      </c>
      <c r="M52" s="15">
        <v>170</v>
      </c>
      <c r="N52" s="15">
        <v>195</v>
      </c>
      <c r="O52" s="16">
        <f t="shared" si="46"/>
        <v>-25</v>
      </c>
      <c r="P52" s="40">
        <f t="shared" si="47"/>
        <v>-67</v>
      </c>
    </row>
    <row r="53" spans="1:16" ht="16.5" customHeight="1" thickBot="1">
      <c r="A53" s="3" t="s">
        <v>43</v>
      </c>
      <c r="B53" s="19">
        <v>750</v>
      </c>
      <c r="C53" s="9">
        <v>712</v>
      </c>
      <c r="D53" s="9">
        <f aca="true" t="shared" si="48" ref="D53:D58">B53-C53</f>
        <v>38</v>
      </c>
      <c r="E53" s="9">
        <v>384</v>
      </c>
      <c r="F53" s="9">
        <v>386</v>
      </c>
      <c r="G53" s="9">
        <f aca="true" t="shared" si="49" ref="G53:G58">E53-F53</f>
        <v>-2</v>
      </c>
      <c r="H53" s="9">
        <v>590</v>
      </c>
      <c r="I53" s="9">
        <v>590</v>
      </c>
      <c r="J53" s="9">
        <f aca="true" t="shared" si="50" ref="J53:J58">H53-I53</f>
        <v>0</v>
      </c>
      <c r="K53" s="9">
        <v>1</v>
      </c>
      <c r="L53" s="9">
        <f aca="true" t="shared" si="51" ref="L53:L58">D53+G53+J53+K53</f>
        <v>37</v>
      </c>
      <c r="M53" s="9">
        <v>493</v>
      </c>
      <c r="N53" s="9">
        <v>532</v>
      </c>
      <c r="O53" s="20">
        <f aca="true" t="shared" si="52" ref="O53:O58">M53-N53</f>
        <v>-39</v>
      </c>
      <c r="P53" s="38">
        <f aca="true" t="shared" si="53" ref="P53:P58">L53+O53</f>
        <v>-2</v>
      </c>
    </row>
    <row r="54" spans="1:16" ht="16.5" customHeight="1" hidden="1">
      <c r="A54" s="4" t="s">
        <v>22</v>
      </c>
      <c r="B54" s="12">
        <v>427</v>
      </c>
      <c r="C54" s="8">
        <v>396</v>
      </c>
      <c r="D54" s="8">
        <f t="shared" si="48"/>
        <v>31</v>
      </c>
      <c r="E54" s="8">
        <v>184</v>
      </c>
      <c r="F54" s="8">
        <v>219</v>
      </c>
      <c r="G54" s="8">
        <f t="shared" si="49"/>
        <v>-35</v>
      </c>
      <c r="H54" s="8">
        <v>300</v>
      </c>
      <c r="I54" s="8">
        <v>300</v>
      </c>
      <c r="J54" s="8">
        <f t="shared" si="50"/>
        <v>0</v>
      </c>
      <c r="K54" s="8">
        <v>0</v>
      </c>
      <c r="L54" s="8">
        <f t="shared" si="51"/>
        <v>-4</v>
      </c>
      <c r="M54" s="8">
        <v>253</v>
      </c>
      <c r="N54" s="8">
        <v>276</v>
      </c>
      <c r="O54" s="13">
        <f t="shared" si="52"/>
        <v>-23</v>
      </c>
      <c r="P54" s="39">
        <f t="shared" si="53"/>
        <v>-27</v>
      </c>
    </row>
    <row r="55" spans="1:16" ht="16.5" customHeight="1" hidden="1">
      <c r="A55" s="4" t="s">
        <v>21</v>
      </c>
      <c r="B55" s="12">
        <v>323</v>
      </c>
      <c r="C55" s="8">
        <v>316</v>
      </c>
      <c r="D55" s="8">
        <f t="shared" si="48"/>
        <v>7</v>
      </c>
      <c r="E55" s="8">
        <v>200</v>
      </c>
      <c r="F55" s="8">
        <v>167</v>
      </c>
      <c r="G55" s="8">
        <f t="shared" si="49"/>
        <v>33</v>
      </c>
      <c r="H55" s="8">
        <v>290</v>
      </c>
      <c r="I55" s="8">
        <v>290</v>
      </c>
      <c r="J55" s="8">
        <f t="shared" si="50"/>
        <v>0</v>
      </c>
      <c r="K55" s="8">
        <v>1</v>
      </c>
      <c r="L55" s="8">
        <f t="shared" si="51"/>
        <v>41</v>
      </c>
      <c r="M55" s="8">
        <v>240</v>
      </c>
      <c r="N55" s="8">
        <v>256</v>
      </c>
      <c r="O55" s="13">
        <f t="shared" si="52"/>
        <v>-16</v>
      </c>
      <c r="P55" s="39">
        <f t="shared" si="53"/>
        <v>25</v>
      </c>
    </row>
    <row r="56" spans="1:16" ht="16.5" customHeight="1" hidden="1">
      <c r="A56" s="4" t="s">
        <v>14</v>
      </c>
      <c r="B56" s="12">
        <v>250</v>
      </c>
      <c r="C56" s="8">
        <v>269</v>
      </c>
      <c r="D56" s="8">
        <f t="shared" si="48"/>
        <v>-19</v>
      </c>
      <c r="E56" s="8">
        <v>164</v>
      </c>
      <c r="F56" s="8">
        <v>143</v>
      </c>
      <c r="G56" s="8">
        <f t="shared" si="49"/>
        <v>21</v>
      </c>
      <c r="H56" s="8">
        <v>240</v>
      </c>
      <c r="I56" s="8">
        <v>238</v>
      </c>
      <c r="J56" s="8">
        <f t="shared" si="50"/>
        <v>2</v>
      </c>
      <c r="K56" s="8">
        <v>0</v>
      </c>
      <c r="L56" s="8">
        <f t="shared" si="51"/>
        <v>4</v>
      </c>
      <c r="M56" s="8">
        <v>175</v>
      </c>
      <c r="N56" s="8">
        <v>213</v>
      </c>
      <c r="O56" s="13">
        <f t="shared" si="52"/>
        <v>-38</v>
      </c>
      <c r="P56" s="39">
        <f t="shared" si="53"/>
        <v>-34</v>
      </c>
    </row>
    <row r="57" spans="1:16" ht="16.5" customHeight="1" hidden="1">
      <c r="A57" s="4" t="s">
        <v>15</v>
      </c>
      <c r="B57" s="12">
        <v>256</v>
      </c>
      <c r="C57" s="8">
        <v>244</v>
      </c>
      <c r="D57" s="8">
        <f t="shared" si="48"/>
        <v>12</v>
      </c>
      <c r="E57" s="8">
        <v>120</v>
      </c>
      <c r="F57" s="8">
        <v>150</v>
      </c>
      <c r="G57" s="8">
        <f t="shared" si="49"/>
        <v>-30</v>
      </c>
      <c r="H57" s="8">
        <v>206</v>
      </c>
      <c r="I57" s="8">
        <v>214</v>
      </c>
      <c r="J57" s="8">
        <f t="shared" si="50"/>
        <v>-8</v>
      </c>
      <c r="K57" s="8">
        <v>0</v>
      </c>
      <c r="L57" s="8">
        <f t="shared" si="51"/>
        <v>-26</v>
      </c>
      <c r="M57" s="8">
        <v>145</v>
      </c>
      <c r="N57" s="8">
        <v>129</v>
      </c>
      <c r="O57" s="13">
        <f t="shared" si="52"/>
        <v>16</v>
      </c>
      <c r="P57" s="39">
        <f t="shared" si="53"/>
        <v>-10</v>
      </c>
    </row>
    <row r="58" spans="1:16" ht="16.5" customHeight="1" hidden="1" thickBot="1">
      <c r="A58" s="5" t="s">
        <v>16</v>
      </c>
      <c r="B58" s="14">
        <v>244</v>
      </c>
      <c r="C58" s="15">
        <v>199</v>
      </c>
      <c r="D58" s="15">
        <f t="shared" si="48"/>
        <v>45</v>
      </c>
      <c r="E58" s="15">
        <v>100</v>
      </c>
      <c r="F58" s="15">
        <v>93</v>
      </c>
      <c r="G58" s="15">
        <f t="shared" si="49"/>
        <v>7</v>
      </c>
      <c r="H58" s="15">
        <v>144</v>
      </c>
      <c r="I58" s="15">
        <v>138</v>
      </c>
      <c r="J58" s="15">
        <f t="shared" si="50"/>
        <v>6</v>
      </c>
      <c r="K58" s="15">
        <v>1</v>
      </c>
      <c r="L58" s="15">
        <f t="shared" si="51"/>
        <v>59</v>
      </c>
      <c r="M58" s="15">
        <v>173</v>
      </c>
      <c r="N58" s="15">
        <v>190</v>
      </c>
      <c r="O58" s="16">
        <f t="shared" si="52"/>
        <v>-17</v>
      </c>
      <c r="P58" s="40">
        <f t="shared" si="53"/>
        <v>42</v>
      </c>
    </row>
    <row r="59" spans="1:16" ht="16.5" customHeight="1" thickBot="1">
      <c r="A59" s="3" t="s">
        <v>44</v>
      </c>
      <c r="B59" s="19">
        <v>831</v>
      </c>
      <c r="C59" s="9">
        <v>864</v>
      </c>
      <c r="D59" s="9">
        <f aca="true" t="shared" si="54" ref="D59:D64">B59-C59</f>
        <v>-33</v>
      </c>
      <c r="E59" s="9">
        <v>398</v>
      </c>
      <c r="F59" s="9">
        <v>369</v>
      </c>
      <c r="G59" s="9">
        <f aca="true" t="shared" si="55" ref="G59:G64">E59-F59</f>
        <v>29</v>
      </c>
      <c r="H59" s="9">
        <v>603</v>
      </c>
      <c r="I59" s="9">
        <v>603</v>
      </c>
      <c r="J59" s="9">
        <f aca="true" t="shared" si="56" ref="J59:J64">H59-I59</f>
        <v>0</v>
      </c>
      <c r="K59" s="9">
        <v>4</v>
      </c>
      <c r="L59" s="9">
        <f aca="true" t="shared" si="57" ref="L59:L64">D59+G59+J59+K59</f>
        <v>0</v>
      </c>
      <c r="M59" s="9">
        <v>493</v>
      </c>
      <c r="N59" s="9">
        <v>611</v>
      </c>
      <c r="O59" s="20">
        <f aca="true" t="shared" si="58" ref="O59:O64">M59-N59</f>
        <v>-118</v>
      </c>
      <c r="P59" s="38">
        <f aca="true" t="shared" si="59" ref="P59:P64">L59+O59</f>
        <v>-118</v>
      </c>
    </row>
    <row r="60" spans="1:16" ht="16.5" customHeight="1" hidden="1">
      <c r="A60" s="4" t="s">
        <v>22</v>
      </c>
      <c r="B60" s="12">
        <v>483</v>
      </c>
      <c r="C60" s="8">
        <v>485</v>
      </c>
      <c r="D60" s="8">
        <f t="shared" si="54"/>
        <v>-2</v>
      </c>
      <c r="E60" s="8">
        <v>221</v>
      </c>
      <c r="F60" s="8">
        <v>164</v>
      </c>
      <c r="G60" s="8">
        <f t="shared" si="55"/>
        <v>57</v>
      </c>
      <c r="H60" s="8">
        <v>311</v>
      </c>
      <c r="I60" s="8">
        <v>311</v>
      </c>
      <c r="J60" s="8">
        <f t="shared" si="56"/>
        <v>0</v>
      </c>
      <c r="K60" s="8">
        <v>0</v>
      </c>
      <c r="L60" s="8">
        <f t="shared" si="57"/>
        <v>55</v>
      </c>
      <c r="M60" s="8">
        <v>275</v>
      </c>
      <c r="N60" s="8">
        <v>341</v>
      </c>
      <c r="O60" s="13">
        <f t="shared" si="58"/>
        <v>-66</v>
      </c>
      <c r="P60" s="39">
        <f t="shared" si="59"/>
        <v>-11</v>
      </c>
    </row>
    <row r="61" spans="1:16" ht="16.5" customHeight="1" hidden="1">
      <c r="A61" s="4" t="s">
        <v>21</v>
      </c>
      <c r="B61" s="12">
        <v>348</v>
      </c>
      <c r="C61" s="8">
        <v>379</v>
      </c>
      <c r="D61" s="8">
        <f t="shared" si="54"/>
        <v>-31</v>
      </c>
      <c r="E61" s="8">
        <v>177</v>
      </c>
      <c r="F61" s="8">
        <v>205</v>
      </c>
      <c r="G61" s="8">
        <f t="shared" si="55"/>
        <v>-28</v>
      </c>
      <c r="H61" s="8">
        <v>292</v>
      </c>
      <c r="I61" s="8">
        <v>292</v>
      </c>
      <c r="J61" s="8">
        <f t="shared" si="56"/>
        <v>0</v>
      </c>
      <c r="K61" s="8">
        <v>4</v>
      </c>
      <c r="L61" s="8">
        <f t="shared" si="57"/>
        <v>-55</v>
      </c>
      <c r="M61" s="8">
        <v>218</v>
      </c>
      <c r="N61" s="8">
        <v>270</v>
      </c>
      <c r="O61" s="13">
        <f t="shared" si="58"/>
        <v>-52</v>
      </c>
      <c r="P61" s="39">
        <f t="shared" si="59"/>
        <v>-107</v>
      </c>
    </row>
    <row r="62" spans="1:16" ht="16.5" customHeight="1" hidden="1">
      <c r="A62" s="4" t="s">
        <v>14</v>
      </c>
      <c r="B62" s="12">
        <v>290</v>
      </c>
      <c r="C62" s="8">
        <v>270</v>
      </c>
      <c r="D62" s="8">
        <f t="shared" si="54"/>
        <v>20</v>
      </c>
      <c r="E62" s="8">
        <v>105</v>
      </c>
      <c r="F62" s="8">
        <v>105</v>
      </c>
      <c r="G62" s="8">
        <f t="shared" si="55"/>
        <v>0</v>
      </c>
      <c r="H62" s="8">
        <v>248</v>
      </c>
      <c r="I62" s="8">
        <v>242</v>
      </c>
      <c r="J62" s="8">
        <f t="shared" si="56"/>
        <v>6</v>
      </c>
      <c r="K62" s="8">
        <v>0</v>
      </c>
      <c r="L62" s="8">
        <f t="shared" si="57"/>
        <v>26</v>
      </c>
      <c r="M62" s="8">
        <v>166</v>
      </c>
      <c r="N62" s="8">
        <v>264</v>
      </c>
      <c r="O62" s="13">
        <f t="shared" si="58"/>
        <v>-98</v>
      </c>
      <c r="P62" s="39">
        <f t="shared" si="59"/>
        <v>-72</v>
      </c>
    </row>
    <row r="63" spans="1:16" ht="16.5" customHeight="1" hidden="1">
      <c r="A63" s="4" t="s">
        <v>15</v>
      </c>
      <c r="B63" s="12">
        <v>302</v>
      </c>
      <c r="C63" s="8">
        <v>348</v>
      </c>
      <c r="D63" s="8">
        <f t="shared" si="54"/>
        <v>-46</v>
      </c>
      <c r="E63" s="8">
        <v>166</v>
      </c>
      <c r="F63" s="8">
        <v>136</v>
      </c>
      <c r="G63" s="8">
        <f t="shared" si="55"/>
        <v>30</v>
      </c>
      <c r="H63" s="8">
        <v>211</v>
      </c>
      <c r="I63" s="8">
        <v>216</v>
      </c>
      <c r="J63" s="8">
        <f t="shared" si="56"/>
        <v>-5</v>
      </c>
      <c r="K63" s="8">
        <v>0</v>
      </c>
      <c r="L63" s="8">
        <f t="shared" si="57"/>
        <v>-21</v>
      </c>
      <c r="M63" s="8">
        <v>171</v>
      </c>
      <c r="N63" s="8">
        <v>133</v>
      </c>
      <c r="O63" s="13">
        <f t="shared" si="58"/>
        <v>38</v>
      </c>
      <c r="P63" s="39">
        <f t="shared" si="59"/>
        <v>17</v>
      </c>
    </row>
    <row r="64" spans="1:16" ht="16.5" customHeight="1" hidden="1" thickBot="1">
      <c r="A64" s="5" t="s">
        <v>16</v>
      </c>
      <c r="B64" s="14">
        <v>239</v>
      </c>
      <c r="C64" s="15">
        <v>246</v>
      </c>
      <c r="D64" s="15">
        <f t="shared" si="54"/>
        <v>-7</v>
      </c>
      <c r="E64" s="15">
        <v>127</v>
      </c>
      <c r="F64" s="15">
        <v>128</v>
      </c>
      <c r="G64" s="15">
        <f t="shared" si="55"/>
        <v>-1</v>
      </c>
      <c r="H64" s="15">
        <v>144</v>
      </c>
      <c r="I64" s="15">
        <v>145</v>
      </c>
      <c r="J64" s="15">
        <f t="shared" si="56"/>
        <v>-1</v>
      </c>
      <c r="K64" s="15">
        <v>4</v>
      </c>
      <c r="L64" s="15">
        <f t="shared" si="57"/>
        <v>-5</v>
      </c>
      <c r="M64" s="15">
        <v>156</v>
      </c>
      <c r="N64" s="15">
        <v>214</v>
      </c>
      <c r="O64" s="16">
        <f t="shared" si="58"/>
        <v>-58</v>
      </c>
      <c r="P64" s="40">
        <f t="shared" si="59"/>
        <v>-63</v>
      </c>
    </row>
    <row r="65" spans="1:16" ht="16.5" customHeight="1" thickBot="1">
      <c r="A65" s="3" t="s">
        <v>45</v>
      </c>
      <c r="B65" s="19">
        <v>872</v>
      </c>
      <c r="C65" s="9">
        <v>973</v>
      </c>
      <c r="D65" s="9">
        <f aca="true" t="shared" si="60" ref="D65:D70">B65-C65</f>
        <v>-101</v>
      </c>
      <c r="E65" s="9">
        <v>455</v>
      </c>
      <c r="F65" s="9">
        <v>336</v>
      </c>
      <c r="G65" s="9">
        <f aca="true" t="shared" si="61" ref="G65:G70">E65-F65</f>
        <v>119</v>
      </c>
      <c r="H65" s="9">
        <v>640</v>
      </c>
      <c r="I65" s="9">
        <v>640</v>
      </c>
      <c r="J65" s="9">
        <f aca="true" t="shared" si="62" ref="J65:J70">H65-I65</f>
        <v>0</v>
      </c>
      <c r="K65" s="9">
        <v>4</v>
      </c>
      <c r="L65" s="9">
        <f aca="true" t="shared" si="63" ref="L65:L70">D65+G65+J65+K65</f>
        <v>22</v>
      </c>
      <c r="M65" s="9">
        <v>458</v>
      </c>
      <c r="N65" s="9">
        <v>504</v>
      </c>
      <c r="O65" s="20">
        <f aca="true" t="shared" si="64" ref="O65:O70">M65-N65</f>
        <v>-46</v>
      </c>
      <c r="P65" s="38">
        <f aca="true" t="shared" si="65" ref="P65:P70">L65+O65</f>
        <v>-24</v>
      </c>
    </row>
    <row r="66" spans="1:16" ht="16.5" customHeight="1" hidden="1">
      <c r="A66" s="4" t="s">
        <v>22</v>
      </c>
      <c r="B66" s="12">
        <v>514</v>
      </c>
      <c r="C66" s="8">
        <v>550</v>
      </c>
      <c r="D66" s="8">
        <f t="shared" si="60"/>
        <v>-36</v>
      </c>
      <c r="E66" s="8">
        <v>238</v>
      </c>
      <c r="F66" s="8">
        <v>179</v>
      </c>
      <c r="G66" s="8">
        <f t="shared" si="61"/>
        <v>59</v>
      </c>
      <c r="H66" s="8">
        <v>320</v>
      </c>
      <c r="I66" s="8">
        <v>320</v>
      </c>
      <c r="J66" s="8">
        <f t="shared" si="62"/>
        <v>0</v>
      </c>
      <c r="K66" s="8">
        <v>1</v>
      </c>
      <c r="L66" s="8">
        <f t="shared" si="63"/>
        <v>24</v>
      </c>
      <c r="M66" s="8">
        <v>212</v>
      </c>
      <c r="N66" s="8">
        <v>272</v>
      </c>
      <c r="O66" s="13">
        <f t="shared" si="64"/>
        <v>-60</v>
      </c>
      <c r="P66" s="39">
        <f t="shared" si="65"/>
        <v>-36</v>
      </c>
    </row>
    <row r="67" spans="1:16" ht="16.5" customHeight="1" hidden="1">
      <c r="A67" s="4" t="s">
        <v>21</v>
      </c>
      <c r="B67" s="12">
        <v>358</v>
      </c>
      <c r="C67" s="8">
        <v>423</v>
      </c>
      <c r="D67" s="8">
        <f t="shared" si="60"/>
        <v>-65</v>
      </c>
      <c r="E67" s="8">
        <v>217</v>
      </c>
      <c r="F67" s="8">
        <v>157</v>
      </c>
      <c r="G67" s="8">
        <f t="shared" si="61"/>
        <v>60</v>
      </c>
      <c r="H67" s="8">
        <v>320</v>
      </c>
      <c r="I67" s="8">
        <v>320</v>
      </c>
      <c r="J67" s="8">
        <f t="shared" si="62"/>
        <v>0</v>
      </c>
      <c r="K67" s="8">
        <v>3</v>
      </c>
      <c r="L67" s="8">
        <f t="shared" si="63"/>
        <v>-2</v>
      </c>
      <c r="M67" s="8">
        <v>246</v>
      </c>
      <c r="N67" s="8">
        <v>232</v>
      </c>
      <c r="O67" s="13">
        <f t="shared" si="64"/>
        <v>14</v>
      </c>
      <c r="P67" s="39">
        <f t="shared" si="65"/>
        <v>12</v>
      </c>
    </row>
    <row r="68" spans="1:16" ht="16.5" customHeight="1" hidden="1">
      <c r="A68" s="4" t="s">
        <v>14</v>
      </c>
      <c r="B68" s="12">
        <v>262</v>
      </c>
      <c r="C68" s="8">
        <v>322</v>
      </c>
      <c r="D68" s="8">
        <f t="shared" si="60"/>
        <v>-60</v>
      </c>
      <c r="E68" s="8">
        <v>146</v>
      </c>
      <c r="F68" s="8">
        <v>117</v>
      </c>
      <c r="G68" s="8">
        <f t="shared" si="61"/>
        <v>29</v>
      </c>
      <c r="H68" s="8">
        <v>271</v>
      </c>
      <c r="I68" s="8">
        <v>218</v>
      </c>
      <c r="J68" s="8">
        <f t="shared" si="62"/>
        <v>53</v>
      </c>
      <c r="K68" s="8">
        <v>1</v>
      </c>
      <c r="L68" s="8">
        <f t="shared" si="63"/>
        <v>23</v>
      </c>
      <c r="M68" s="8">
        <v>141</v>
      </c>
      <c r="N68" s="8">
        <v>181</v>
      </c>
      <c r="O68" s="13">
        <f t="shared" si="64"/>
        <v>-40</v>
      </c>
      <c r="P68" s="39">
        <f t="shared" si="65"/>
        <v>-17</v>
      </c>
    </row>
    <row r="69" spans="1:16" ht="16.5" customHeight="1" hidden="1">
      <c r="A69" s="4" t="s">
        <v>15</v>
      </c>
      <c r="B69" s="12">
        <v>325</v>
      </c>
      <c r="C69" s="8">
        <v>353</v>
      </c>
      <c r="D69" s="8">
        <f t="shared" si="60"/>
        <v>-28</v>
      </c>
      <c r="E69" s="8">
        <v>161</v>
      </c>
      <c r="F69" s="8">
        <v>90</v>
      </c>
      <c r="G69" s="8">
        <f t="shared" si="61"/>
        <v>71</v>
      </c>
      <c r="H69" s="8">
        <v>235</v>
      </c>
      <c r="I69" s="8">
        <v>274</v>
      </c>
      <c r="J69" s="8">
        <f t="shared" si="62"/>
        <v>-39</v>
      </c>
      <c r="K69" s="8">
        <v>2</v>
      </c>
      <c r="L69" s="8">
        <f t="shared" si="63"/>
        <v>6</v>
      </c>
      <c r="M69" s="8">
        <v>157</v>
      </c>
      <c r="N69" s="8">
        <v>131</v>
      </c>
      <c r="O69" s="13">
        <f t="shared" si="64"/>
        <v>26</v>
      </c>
      <c r="P69" s="39">
        <f t="shared" si="65"/>
        <v>32</v>
      </c>
    </row>
    <row r="70" spans="1:16" ht="16.5" customHeight="1" hidden="1" thickBot="1">
      <c r="A70" s="5" t="s">
        <v>16</v>
      </c>
      <c r="B70" s="14">
        <v>285</v>
      </c>
      <c r="C70" s="15">
        <v>298</v>
      </c>
      <c r="D70" s="15">
        <f t="shared" si="60"/>
        <v>-13</v>
      </c>
      <c r="E70" s="15">
        <v>148</v>
      </c>
      <c r="F70" s="15">
        <v>129</v>
      </c>
      <c r="G70" s="15">
        <f t="shared" si="61"/>
        <v>19</v>
      </c>
      <c r="H70" s="15">
        <v>134</v>
      </c>
      <c r="I70" s="15">
        <v>148</v>
      </c>
      <c r="J70" s="15">
        <f t="shared" si="62"/>
        <v>-14</v>
      </c>
      <c r="K70" s="15">
        <v>1</v>
      </c>
      <c r="L70" s="15">
        <f t="shared" si="63"/>
        <v>-7</v>
      </c>
      <c r="M70" s="15">
        <v>160</v>
      </c>
      <c r="N70" s="15">
        <v>192</v>
      </c>
      <c r="O70" s="16">
        <f t="shared" si="64"/>
        <v>-32</v>
      </c>
      <c r="P70" s="40">
        <f t="shared" si="65"/>
        <v>-39</v>
      </c>
    </row>
    <row r="71" spans="1:16" ht="16.5" customHeight="1" thickBot="1">
      <c r="A71" s="3" t="s">
        <v>46</v>
      </c>
      <c r="B71" s="19">
        <v>2566</v>
      </c>
      <c r="C71" s="9">
        <v>4777</v>
      </c>
      <c r="D71" s="9">
        <f aca="true" t="shared" si="66" ref="D71:D76">B71-C71</f>
        <v>-2211</v>
      </c>
      <c r="E71" s="9">
        <v>1355</v>
      </c>
      <c r="F71" s="9">
        <v>730</v>
      </c>
      <c r="G71" s="9">
        <f aca="true" t="shared" si="67" ref="G71:G76">E71-F71</f>
        <v>625</v>
      </c>
      <c r="H71" s="9">
        <v>995</v>
      </c>
      <c r="I71" s="9">
        <v>995</v>
      </c>
      <c r="J71" s="9">
        <f aca="true" t="shared" si="68" ref="J71:J76">H71-I71</f>
        <v>0</v>
      </c>
      <c r="K71" s="9">
        <v>3</v>
      </c>
      <c r="L71" s="9">
        <f aca="true" t="shared" si="69" ref="L71:L76">D71+G71+J71+K71</f>
        <v>-1583</v>
      </c>
      <c r="M71" s="9">
        <v>512</v>
      </c>
      <c r="N71" s="9">
        <v>555</v>
      </c>
      <c r="O71" s="20">
        <f aca="true" t="shared" si="70" ref="O71:O76">M71-N71</f>
        <v>-43</v>
      </c>
      <c r="P71" s="38">
        <f aca="true" t="shared" si="71" ref="P71:P76">L71+O71</f>
        <v>-1626</v>
      </c>
    </row>
    <row r="72" spans="1:16" ht="16.5" customHeight="1" hidden="1">
      <c r="A72" s="4" t="s">
        <v>22</v>
      </c>
      <c r="B72" s="12">
        <v>1448</v>
      </c>
      <c r="C72" s="8">
        <v>2733</v>
      </c>
      <c r="D72" s="8">
        <f t="shared" si="66"/>
        <v>-1285</v>
      </c>
      <c r="E72" s="8">
        <v>687</v>
      </c>
      <c r="F72" s="8">
        <v>373</v>
      </c>
      <c r="G72" s="8">
        <f t="shared" si="67"/>
        <v>314</v>
      </c>
      <c r="H72" s="8">
        <v>502</v>
      </c>
      <c r="I72" s="8">
        <v>502</v>
      </c>
      <c r="J72" s="8">
        <f t="shared" si="68"/>
        <v>0</v>
      </c>
      <c r="K72" s="8">
        <v>2</v>
      </c>
      <c r="L72" s="8">
        <f t="shared" si="69"/>
        <v>-969</v>
      </c>
      <c r="M72" s="8">
        <v>272</v>
      </c>
      <c r="N72" s="8">
        <v>322</v>
      </c>
      <c r="O72" s="13">
        <f t="shared" si="70"/>
        <v>-50</v>
      </c>
      <c r="P72" s="39">
        <f t="shared" si="71"/>
        <v>-1019</v>
      </c>
    </row>
    <row r="73" spans="1:16" ht="16.5" customHeight="1" hidden="1">
      <c r="A73" s="4" t="s">
        <v>21</v>
      </c>
      <c r="B73" s="12">
        <v>1118</v>
      </c>
      <c r="C73" s="8">
        <v>2044</v>
      </c>
      <c r="D73" s="8">
        <f t="shared" si="66"/>
        <v>-926</v>
      </c>
      <c r="E73" s="8">
        <v>668</v>
      </c>
      <c r="F73" s="8">
        <v>357</v>
      </c>
      <c r="G73" s="8">
        <f t="shared" si="67"/>
        <v>311</v>
      </c>
      <c r="H73" s="8">
        <v>493</v>
      </c>
      <c r="I73" s="8">
        <v>493</v>
      </c>
      <c r="J73" s="8">
        <f t="shared" si="68"/>
        <v>0</v>
      </c>
      <c r="K73" s="8">
        <v>1</v>
      </c>
      <c r="L73" s="8">
        <f t="shared" si="69"/>
        <v>-614</v>
      </c>
      <c r="M73" s="8">
        <v>240</v>
      </c>
      <c r="N73" s="8">
        <v>233</v>
      </c>
      <c r="O73" s="13">
        <f t="shared" si="70"/>
        <v>7</v>
      </c>
      <c r="P73" s="39">
        <f t="shared" si="71"/>
        <v>-607</v>
      </c>
    </row>
    <row r="74" spans="1:16" ht="16.5" customHeight="1" hidden="1">
      <c r="A74" s="4" t="s">
        <v>14</v>
      </c>
      <c r="B74" s="12">
        <v>1020</v>
      </c>
      <c r="C74" s="8">
        <v>1763</v>
      </c>
      <c r="D74" s="8">
        <f t="shared" si="66"/>
        <v>-743</v>
      </c>
      <c r="E74" s="8">
        <v>543</v>
      </c>
      <c r="F74" s="8">
        <v>166</v>
      </c>
      <c r="G74" s="8">
        <f t="shared" si="67"/>
        <v>377</v>
      </c>
      <c r="H74" s="8">
        <v>391</v>
      </c>
      <c r="I74" s="8">
        <v>384</v>
      </c>
      <c r="J74" s="8">
        <f t="shared" si="68"/>
        <v>7</v>
      </c>
      <c r="K74" s="8">
        <v>2</v>
      </c>
      <c r="L74" s="8">
        <f t="shared" si="69"/>
        <v>-357</v>
      </c>
      <c r="M74" s="8">
        <v>174</v>
      </c>
      <c r="N74" s="8">
        <v>223</v>
      </c>
      <c r="O74" s="13">
        <f t="shared" si="70"/>
        <v>-49</v>
      </c>
      <c r="P74" s="39">
        <f t="shared" si="71"/>
        <v>-406</v>
      </c>
    </row>
    <row r="75" spans="1:16" ht="16.5" customHeight="1" hidden="1">
      <c r="A75" s="4" t="s">
        <v>15</v>
      </c>
      <c r="B75" s="12">
        <v>885</v>
      </c>
      <c r="C75" s="8">
        <v>1726</v>
      </c>
      <c r="D75" s="8">
        <f t="shared" si="66"/>
        <v>-841</v>
      </c>
      <c r="E75" s="8">
        <v>487</v>
      </c>
      <c r="F75" s="8">
        <v>324</v>
      </c>
      <c r="G75" s="8">
        <f t="shared" si="67"/>
        <v>163</v>
      </c>
      <c r="H75" s="8">
        <v>342</v>
      </c>
      <c r="I75" s="8">
        <v>372</v>
      </c>
      <c r="J75" s="8">
        <f t="shared" si="68"/>
        <v>-30</v>
      </c>
      <c r="K75" s="8">
        <v>0</v>
      </c>
      <c r="L75" s="8">
        <f t="shared" si="69"/>
        <v>-708</v>
      </c>
      <c r="M75" s="8">
        <v>159</v>
      </c>
      <c r="N75" s="8">
        <v>152</v>
      </c>
      <c r="O75" s="13">
        <f t="shared" si="70"/>
        <v>7</v>
      </c>
      <c r="P75" s="39">
        <f t="shared" si="71"/>
        <v>-701</v>
      </c>
    </row>
    <row r="76" spans="1:16" ht="16.5" customHeight="1" hidden="1" thickBot="1">
      <c r="A76" s="5" t="s">
        <v>16</v>
      </c>
      <c r="B76" s="14">
        <v>661</v>
      </c>
      <c r="C76" s="15">
        <v>1288</v>
      </c>
      <c r="D76" s="15">
        <f t="shared" si="66"/>
        <v>-627</v>
      </c>
      <c r="E76" s="15">
        <v>325</v>
      </c>
      <c r="F76" s="15">
        <v>240</v>
      </c>
      <c r="G76" s="15">
        <f t="shared" si="67"/>
        <v>85</v>
      </c>
      <c r="H76" s="15">
        <v>262</v>
      </c>
      <c r="I76" s="15">
        <v>239</v>
      </c>
      <c r="J76" s="15">
        <f t="shared" si="68"/>
        <v>23</v>
      </c>
      <c r="K76" s="15">
        <v>1</v>
      </c>
      <c r="L76" s="15">
        <f t="shared" si="69"/>
        <v>-518</v>
      </c>
      <c r="M76" s="15">
        <v>179</v>
      </c>
      <c r="N76" s="15">
        <v>180</v>
      </c>
      <c r="O76" s="16">
        <f t="shared" si="70"/>
        <v>-1</v>
      </c>
      <c r="P76" s="40">
        <f t="shared" si="71"/>
        <v>-519</v>
      </c>
    </row>
    <row r="77" spans="1:16" ht="21" customHeight="1">
      <c r="A77" s="43" t="s">
        <v>81</v>
      </c>
      <c r="B77" s="44">
        <f>B5+B11+B17+B23+B29+B35+B41+B47+B53+B59+B65+B71</f>
        <v>14861</v>
      </c>
      <c r="C77" s="45">
        <f aca="true" t="shared" si="72" ref="C77:P77">C5+C11+C17+C23+C29+C35+C41+C47+C53+C59+C65+C71</f>
        <v>15912</v>
      </c>
      <c r="D77" s="45">
        <f t="shared" si="72"/>
        <v>-1051</v>
      </c>
      <c r="E77" s="45">
        <f t="shared" si="72"/>
        <v>6691</v>
      </c>
      <c r="F77" s="45">
        <f t="shared" si="72"/>
        <v>7026</v>
      </c>
      <c r="G77" s="45">
        <f t="shared" si="72"/>
        <v>-335</v>
      </c>
      <c r="H77" s="45">
        <f t="shared" si="72"/>
        <v>8018</v>
      </c>
      <c r="I77" s="45">
        <f t="shared" si="72"/>
        <v>8018</v>
      </c>
      <c r="J77" s="45">
        <f t="shared" si="72"/>
        <v>0</v>
      </c>
      <c r="K77" s="45">
        <f t="shared" si="72"/>
        <v>43</v>
      </c>
      <c r="L77" s="45">
        <f t="shared" si="72"/>
        <v>-1343</v>
      </c>
      <c r="M77" s="45">
        <f t="shared" si="72"/>
        <v>5893</v>
      </c>
      <c r="N77" s="45">
        <f t="shared" si="72"/>
        <v>5995</v>
      </c>
      <c r="O77" s="46">
        <f t="shared" si="72"/>
        <v>-102</v>
      </c>
      <c r="P77" s="47">
        <f t="shared" si="72"/>
        <v>-1445</v>
      </c>
    </row>
    <row r="78" spans="1:16" ht="21" customHeight="1">
      <c r="A78" s="48" t="s">
        <v>22</v>
      </c>
      <c r="B78" s="49">
        <f aca="true" t="shared" si="73" ref="B78:P82">B6+B12+B18+B24+B30+B36+B42+B48+B54+B60+B66+B72</f>
        <v>8468</v>
      </c>
      <c r="C78" s="50">
        <f t="shared" si="73"/>
        <v>8975</v>
      </c>
      <c r="D78" s="50">
        <f t="shared" si="73"/>
        <v>-507</v>
      </c>
      <c r="E78" s="50">
        <f t="shared" si="73"/>
        <v>3434</v>
      </c>
      <c r="F78" s="50">
        <f t="shared" si="73"/>
        <v>3762</v>
      </c>
      <c r="G78" s="50">
        <f t="shared" si="73"/>
        <v>-328</v>
      </c>
      <c r="H78" s="50">
        <f t="shared" si="73"/>
        <v>4051</v>
      </c>
      <c r="I78" s="50">
        <f t="shared" si="73"/>
        <v>4051</v>
      </c>
      <c r="J78" s="50">
        <f t="shared" si="73"/>
        <v>0</v>
      </c>
      <c r="K78" s="50">
        <f t="shared" si="73"/>
        <v>18</v>
      </c>
      <c r="L78" s="50">
        <f t="shared" si="73"/>
        <v>-817</v>
      </c>
      <c r="M78" s="50">
        <f t="shared" si="73"/>
        <v>3038</v>
      </c>
      <c r="N78" s="50">
        <f t="shared" si="73"/>
        <v>3252</v>
      </c>
      <c r="O78" s="51">
        <f t="shared" si="73"/>
        <v>-214</v>
      </c>
      <c r="P78" s="52">
        <f t="shared" si="73"/>
        <v>-1031</v>
      </c>
    </row>
    <row r="79" spans="1:16" ht="21" customHeight="1">
      <c r="A79" s="48" t="s">
        <v>21</v>
      </c>
      <c r="B79" s="49">
        <f t="shared" si="73"/>
        <v>6393</v>
      </c>
      <c r="C79" s="50">
        <f t="shared" si="73"/>
        <v>6937</v>
      </c>
      <c r="D79" s="50">
        <f t="shared" si="73"/>
        <v>-544</v>
      </c>
      <c r="E79" s="50">
        <f t="shared" si="73"/>
        <v>3257</v>
      </c>
      <c r="F79" s="50">
        <f t="shared" si="73"/>
        <v>3264</v>
      </c>
      <c r="G79" s="50">
        <f t="shared" si="73"/>
        <v>-7</v>
      </c>
      <c r="H79" s="50">
        <f t="shared" si="73"/>
        <v>3967</v>
      </c>
      <c r="I79" s="50">
        <f t="shared" si="73"/>
        <v>3967</v>
      </c>
      <c r="J79" s="50">
        <f t="shared" si="73"/>
        <v>0</v>
      </c>
      <c r="K79" s="50">
        <f t="shared" si="73"/>
        <v>25</v>
      </c>
      <c r="L79" s="50">
        <f t="shared" si="73"/>
        <v>-526</v>
      </c>
      <c r="M79" s="50">
        <f t="shared" si="73"/>
        <v>2855</v>
      </c>
      <c r="N79" s="50">
        <f t="shared" si="73"/>
        <v>2743</v>
      </c>
      <c r="O79" s="51">
        <f t="shared" si="73"/>
        <v>112</v>
      </c>
      <c r="P79" s="52">
        <f t="shared" si="73"/>
        <v>-414</v>
      </c>
    </row>
    <row r="80" spans="1:16" ht="21" customHeight="1">
      <c r="A80" s="48" t="s">
        <v>14</v>
      </c>
      <c r="B80" s="49">
        <f t="shared" si="73"/>
        <v>5419</v>
      </c>
      <c r="C80" s="50">
        <f t="shared" si="73"/>
        <v>5776</v>
      </c>
      <c r="D80" s="50">
        <f t="shared" si="73"/>
        <v>-357</v>
      </c>
      <c r="E80" s="50">
        <f t="shared" si="73"/>
        <v>2273</v>
      </c>
      <c r="F80" s="50">
        <f t="shared" si="73"/>
        <v>2371</v>
      </c>
      <c r="G80" s="50">
        <f t="shared" si="73"/>
        <v>-98</v>
      </c>
      <c r="H80" s="50">
        <f t="shared" si="73"/>
        <v>3180</v>
      </c>
      <c r="I80" s="50">
        <f t="shared" si="73"/>
        <v>3111</v>
      </c>
      <c r="J80" s="50">
        <f t="shared" si="73"/>
        <v>69</v>
      </c>
      <c r="K80" s="50">
        <f t="shared" si="73"/>
        <v>12</v>
      </c>
      <c r="L80" s="50">
        <f t="shared" si="73"/>
        <v>-374</v>
      </c>
      <c r="M80" s="50">
        <f t="shared" si="73"/>
        <v>2002</v>
      </c>
      <c r="N80" s="50">
        <f t="shared" si="73"/>
        <v>2300</v>
      </c>
      <c r="O80" s="51">
        <f t="shared" si="73"/>
        <v>-298</v>
      </c>
      <c r="P80" s="52">
        <f t="shared" si="73"/>
        <v>-672</v>
      </c>
    </row>
    <row r="81" spans="1:16" ht="21" customHeight="1">
      <c r="A81" s="48" t="s">
        <v>15</v>
      </c>
      <c r="B81" s="49">
        <f t="shared" si="73"/>
        <v>5425</v>
      </c>
      <c r="C81" s="50">
        <f t="shared" si="73"/>
        <v>5734</v>
      </c>
      <c r="D81" s="50">
        <f t="shared" si="73"/>
        <v>-309</v>
      </c>
      <c r="E81" s="50">
        <f t="shared" si="73"/>
        <v>2515</v>
      </c>
      <c r="F81" s="50">
        <f t="shared" si="73"/>
        <v>2563</v>
      </c>
      <c r="G81" s="50">
        <f t="shared" si="73"/>
        <v>-48</v>
      </c>
      <c r="H81" s="50">
        <f t="shared" si="73"/>
        <v>3004</v>
      </c>
      <c r="I81" s="50">
        <f t="shared" si="73"/>
        <v>3008</v>
      </c>
      <c r="J81" s="50">
        <f t="shared" si="73"/>
        <v>-4</v>
      </c>
      <c r="K81" s="50">
        <f t="shared" si="73"/>
        <v>10</v>
      </c>
      <c r="L81" s="50">
        <f t="shared" si="73"/>
        <v>-351</v>
      </c>
      <c r="M81" s="50">
        <f t="shared" si="73"/>
        <v>1984</v>
      </c>
      <c r="N81" s="50">
        <f t="shared" si="73"/>
        <v>1564</v>
      </c>
      <c r="O81" s="51">
        <f t="shared" si="73"/>
        <v>420</v>
      </c>
      <c r="P81" s="52">
        <f t="shared" si="73"/>
        <v>69</v>
      </c>
    </row>
    <row r="82" spans="1:16" ht="21" customHeight="1" thickBot="1">
      <c r="A82" s="53" t="s">
        <v>16</v>
      </c>
      <c r="B82" s="54">
        <f t="shared" si="73"/>
        <v>4017</v>
      </c>
      <c r="C82" s="55">
        <f t="shared" si="73"/>
        <v>4402</v>
      </c>
      <c r="D82" s="55">
        <f t="shared" si="73"/>
        <v>-385</v>
      </c>
      <c r="E82" s="55">
        <f t="shared" si="73"/>
        <v>1903</v>
      </c>
      <c r="F82" s="55">
        <f t="shared" si="73"/>
        <v>2092</v>
      </c>
      <c r="G82" s="55">
        <f t="shared" si="73"/>
        <v>-189</v>
      </c>
      <c r="H82" s="55">
        <f t="shared" si="73"/>
        <v>1834</v>
      </c>
      <c r="I82" s="55">
        <f t="shared" si="73"/>
        <v>1899</v>
      </c>
      <c r="J82" s="55">
        <f t="shared" si="73"/>
        <v>-65</v>
      </c>
      <c r="K82" s="55">
        <f t="shared" si="73"/>
        <v>21</v>
      </c>
      <c r="L82" s="55">
        <f t="shared" si="73"/>
        <v>-618</v>
      </c>
      <c r="M82" s="55">
        <f t="shared" si="73"/>
        <v>1907</v>
      </c>
      <c r="N82" s="55">
        <f t="shared" si="73"/>
        <v>2131</v>
      </c>
      <c r="O82" s="56">
        <f t="shared" si="73"/>
        <v>-224</v>
      </c>
      <c r="P82" s="57">
        <f t="shared" si="73"/>
        <v>-842</v>
      </c>
    </row>
    <row r="83" ht="13.5">
      <c r="A83" s="6" t="s">
        <v>61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4.125" style="6" bestFit="1" customWidth="1"/>
    <col min="2" max="15" width="6.875" style="0" customWidth="1"/>
    <col min="16" max="16" width="6.875" style="0" bestFit="1" customWidth="1"/>
  </cols>
  <sheetData>
    <row r="1" spans="4:11" s="6" customFormat="1" ht="30" customHeight="1" thickBot="1">
      <c r="D1" s="21" t="s">
        <v>33</v>
      </c>
      <c r="E1" s="1"/>
      <c r="F1" s="1"/>
      <c r="G1" s="1"/>
      <c r="H1" s="22" t="s">
        <v>62</v>
      </c>
      <c r="I1" s="1"/>
      <c r="J1" s="1"/>
      <c r="K1" s="1" t="s">
        <v>100</v>
      </c>
    </row>
    <row r="2" spans="1:16" ht="30" customHeight="1">
      <c r="A2" s="80" t="s">
        <v>31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21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7" t="s">
        <v>5</v>
      </c>
      <c r="L3" s="7" t="s">
        <v>6</v>
      </c>
      <c r="M3" s="91" t="s">
        <v>8</v>
      </c>
      <c r="N3" s="91" t="s">
        <v>9</v>
      </c>
      <c r="O3" s="26" t="s">
        <v>10</v>
      </c>
      <c r="P3" s="88"/>
    </row>
    <row r="4" spans="1:16" ht="21" customHeight="1" thickBot="1">
      <c r="A4" s="82"/>
      <c r="B4" s="23" t="s">
        <v>0</v>
      </c>
      <c r="C4" s="24" t="s">
        <v>1</v>
      </c>
      <c r="D4" s="24" t="s">
        <v>2</v>
      </c>
      <c r="E4" s="24" t="s">
        <v>0</v>
      </c>
      <c r="F4" s="24" t="s">
        <v>1</v>
      </c>
      <c r="G4" s="24" t="s">
        <v>2</v>
      </c>
      <c r="H4" s="24" t="s">
        <v>0</v>
      </c>
      <c r="I4" s="24" t="s">
        <v>1</v>
      </c>
      <c r="J4" s="24" t="s">
        <v>2</v>
      </c>
      <c r="K4" s="25" t="s">
        <v>2</v>
      </c>
      <c r="L4" s="25" t="s">
        <v>2</v>
      </c>
      <c r="M4" s="92"/>
      <c r="N4" s="92"/>
      <c r="O4" s="27" t="s">
        <v>2</v>
      </c>
      <c r="P4" s="89"/>
    </row>
    <row r="5" spans="1:16" ht="16.5" customHeight="1" thickBot="1">
      <c r="A5" s="4" t="s">
        <v>51</v>
      </c>
      <c r="B5" s="19">
        <v>3107</v>
      </c>
      <c r="C5" s="9">
        <v>1873</v>
      </c>
      <c r="D5" s="9">
        <v>1234</v>
      </c>
      <c r="E5" s="9">
        <v>935</v>
      </c>
      <c r="F5" s="9">
        <v>2103</v>
      </c>
      <c r="G5" s="9">
        <v>-1168</v>
      </c>
      <c r="H5" s="9">
        <v>782</v>
      </c>
      <c r="I5" s="9">
        <v>782</v>
      </c>
      <c r="J5" s="9">
        <v>0</v>
      </c>
      <c r="K5" s="9">
        <v>5</v>
      </c>
      <c r="L5" s="9">
        <f aca="true" t="shared" si="0" ref="L5:L10">D5+G5+J5+K5</f>
        <v>71</v>
      </c>
      <c r="M5" s="9">
        <v>406</v>
      </c>
      <c r="N5" s="9">
        <v>468</v>
      </c>
      <c r="O5" s="32">
        <v>-62</v>
      </c>
      <c r="P5" s="37">
        <f aca="true" t="shared" si="1" ref="P5:P10">L5+O5</f>
        <v>9</v>
      </c>
    </row>
    <row r="6" spans="1:16" ht="16.5" customHeight="1" hidden="1">
      <c r="A6" s="4" t="s">
        <v>22</v>
      </c>
      <c r="B6" s="12">
        <v>1847</v>
      </c>
      <c r="C6" s="8">
        <v>1071</v>
      </c>
      <c r="D6" s="8">
        <v>776</v>
      </c>
      <c r="E6" s="8">
        <v>501</v>
      </c>
      <c r="F6" s="8">
        <v>1178</v>
      </c>
      <c r="G6" s="8">
        <v>-677</v>
      </c>
      <c r="H6" s="8">
        <v>380</v>
      </c>
      <c r="I6" s="8">
        <v>380</v>
      </c>
      <c r="J6" s="8">
        <v>0</v>
      </c>
      <c r="K6" s="8">
        <v>2</v>
      </c>
      <c r="L6" s="8">
        <f t="shared" si="0"/>
        <v>101</v>
      </c>
      <c r="M6" s="8">
        <v>206</v>
      </c>
      <c r="N6" s="8">
        <v>236</v>
      </c>
      <c r="O6" s="29">
        <v>-30</v>
      </c>
      <c r="P6" s="34">
        <f t="shared" si="1"/>
        <v>71</v>
      </c>
    </row>
    <row r="7" spans="1:16" ht="16.5" customHeight="1" hidden="1">
      <c r="A7" s="4" t="s">
        <v>21</v>
      </c>
      <c r="B7" s="12">
        <v>1260</v>
      </c>
      <c r="C7" s="8">
        <v>802</v>
      </c>
      <c r="D7" s="8">
        <v>458</v>
      </c>
      <c r="E7" s="8">
        <v>434</v>
      </c>
      <c r="F7" s="8">
        <v>925</v>
      </c>
      <c r="G7" s="8">
        <v>-491</v>
      </c>
      <c r="H7" s="8">
        <v>402</v>
      </c>
      <c r="I7" s="8">
        <v>402</v>
      </c>
      <c r="J7" s="8">
        <v>0</v>
      </c>
      <c r="K7" s="8">
        <v>3</v>
      </c>
      <c r="L7" s="8">
        <f t="shared" si="0"/>
        <v>-30</v>
      </c>
      <c r="M7" s="8">
        <v>200</v>
      </c>
      <c r="N7" s="8">
        <v>232</v>
      </c>
      <c r="O7" s="29">
        <v>-32</v>
      </c>
      <c r="P7" s="34">
        <f t="shared" si="1"/>
        <v>-62</v>
      </c>
    </row>
    <row r="8" spans="1:16" ht="16.5" customHeight="1" hidden="1">
      <c r="A8" s="4" t="s">
        <v>14</v>
      </c>
      <c r="B8" s="12">
        <v>1069</v>
      </c>
      <c r="C8" s="8">
        <v>693</v>
      </c>
      <c r="D8" s="8">
        <v>376</v>
      </c>
      <c r="E8" s="8">
        <v>325</v>
      </c>
      <c r="F8" s="8">
        <v>786</v>
      </c>
      <c r="G8" s="8">
        <v>-461</v>
      </c>
      <c r="H8" s="8">
        <v>375</v>
      </c>
      <c r="I8" s="8">
        <v>276</v>
      </c>
      <c r="J8" s="8">
        <v>99</v>
      </c>
      <c r="K8" s="8">
        <v>2</v>
      </c>
      <c r="L8" s="8">
        <f t="shared" si="0"/>
        <v>16</v>
      </c>
      <c r="M8" s="8">
        <v>148</v>
      </c>
      <c r="N8" s="8">
        <v>195</v>
      </c>
      <c r="O8" s="29">
        <v>-47</v>
      </c>
      <c r="P8" s="34">
        <f t="shared" si="1"/>
        <v>-31</v>
      </c>
    </row>
    <row r="9" spans="1:16" ht="16.5" customHeight="1" hidden="1">
      <c r="A9" s="4" t="s">
        <v>15</v>
      </c>
      <c r="B9" s="12">
        <v>1184</v>
      </c>
      <c r="C9" s="8">
        <v>681</v>
      </c>
      <c r="D9" s="8">
        <v>503</v>
      </c>
      <c r="E9" s="8">
        <v>382</v>
      </c>
      <c r="F9" s="8">
        <v>753</v>
      </c>
      <c r="G9" s="8">
        <v>-371</v>
      </c>
      <c r="H9" s="8">
        <v>288</v>
      </c>
      <c r="I9" s="8">
        <v>323</v>
      </c>
      <c r="J9" s="8">
        <v>-35</v>
      </c>
      <c r="K9" s="8">
        <v>3</v>
      </c>
      <c r="L9" s="8">
        <f t="shared" si="0"/>
        <v>100</v>
      </c>
      <c r="M9" s="8">
        <v>141</v>
      </c>
      <c r="N9" s="8">
        <v>123</v>
      </c>
      <c r="O9" s="29">
        <v>18</v>
      </c>
      <c r="P9" s="34">
        <f t="shared" si="1"/>
        <v>118</v>
      </c>
    </row>
    <row r="10" spans="1:16" ht="16.5" customHeight="1" hidden="1" thickBot="1">
      <c r="A10" s="5" t="s">
        <v>16</v>
      </c>
      <c r="B10" s="12">
        <v>854</v>
      </c>
      <c r="C10" s="8">
        <v>499</v>
      </c>
      <c r="D10" s="8">
        <v>355</v>
      </c>
      <c r="E10" s="8">
        <v>228</v>
      </c>
      <c r="F10" s="8">
        <v>564</v>
      </c>
      <c r="G10" s="8">
        <v>-336</v>
      </c>
      <c r="H10" s="8">
        <v>119</v>
      </c>
      <c r="I10" s="8">
        <v>183</v>
      </c>
      <c r="J10" s="8">
        <v>-64</v>
      </c>
      <c r="K10" s="8">
        <v>0</v>
      </c>
      <c r="L10" s="8">
        <f t="shared" si="0"/>
        <v>-45</v>
      </c>
      <c r="M10" s="8">
        <v>117</v>
      </c>
      <c r="N10" s="8">
        <v>150</v>
      </c>
      <c r="O10" s="29">
        <v>-33</v>
      </c>
      <c r="P10" s="34">
        <f t="shared" si="1"/>
        <v>-78</v>
      </c>
    </row>
    <row r="11" spans="1:16" ht="16.5" customHeight="1" thickBot="1">
      <c r="A11" s="3" t="s">
        <v>52</v>
      </c>
      <c r="B11" s="12">
        <v>1166</v>
      </c>
      <c r="C11" s="8">
        <v>1109</v>
      </c>
      <c r="D11" s="8">
        <f aca="true" t="shared" si="2" ref="D11:D16">B11-C11</f>
        <v>57</v>
      </c>
      <c r="E11" s="8">
        <v>526</v>
      </c>
      <c r="F11" s="8">
        <v>427</v>
      </c>
      <c r="G11" s="8">
        <f aca="true" t="shared" si="3" ref="G11:G16">E11-F11</f>
        <v>99</v>
      </c>
      <c r="H11" s="8">
        <v>753</v>
      </c>
      <c r="I11" s="8">
        <v>753</v>
      </c>
      <c r="J11" s="8">
        <f aca="true" t="shared" si="4" ref="J11:J16">H11-I11</f>
        <v>0</v>
      </c>
      <c r="K11" s="8">
        <v>3</v>
      </c>
      <c r="L11" s="8">
        <f aca="true" t="shared" si="5" ref="L11:L16">D11+G11+J11+K11</f>
        <v>159</v>
      </c>
      <c r="M11" s="8">
        <v>468</v>
      </c>
      <c r="N11" s="8">
        <v>491</v>
      </c>
      <c r="O11" s="29">
        <v>-23</v>
      </c>
      <c r="P11" s="34">
        <f aca="true" t="shared" si="6" ref="P11:P16">L11+O11</f>
        <v>136</v>
      </c>
    </row>
    <row r="12" spans="1:16" ht="16.5" customHeight="1" hidden="1">
      <c r="A12" s="4" t="s">
        <v>22</v>
      </c>
      <c r="B12" s="12">
        <v>635</v>
      </c>
      <c r="C12" s="8">
        <v>555</v>
      </c>
      <c r="D12" s="8">
        <f t="shared" si="2"/>
        <v>80</v>
      </c>
      <c r="E12" s="8">
        <v>265</v>
      </c>
      <c r="F12" s="8">
        <v>225</v>
      </c>
      <c r="G12" s="8">
        <f t="shared" si="3"/>
        <v>40</v>
      </c>
      <c r="H12" s="8">
        <v>355</v>
      </c>
      <c r="I12" s="8">
        <v>355</v>
      </c>
      <c r="J12" s="8">
        <f t="shared" si="4"/>
        <v>0</v>
      </c>
      <c r="K12" s="8">
        <v>2</v>
      </c>
      <c r="L12" s="8">
        <f t="shared" si="5"/>
        <v>122</v>
      </c>
      <c r="M12" s="8">
        <v>258</v>
      </c>
      <c r="N12" s="8">
        <v>273</v>
      </c>
      <c r="O12" s="29">
        <v>-15</v>
      </c>
      <c r="P12" s="34">
        <f t="shared" si="6"/>
        <v>107</v>
      </c>
    </row>
    <row r="13" spans="1:16" ht="16.5" customHeight="1" hidden="1">
      <c r="A13" s="4" t="s">
        <v>21</v>
      </c>
      <c r="B13" s="12">
        <v>531</v>
      </c>
      <c r="C13" s="8">
        <v>554</v>
      </c>
      <c r="D13" s="8">
        <f t="shared" si="2"/>
        <v>-23</v>
      </c>
      <c r="E13" s="8">
        <v>261</v>
      </c>
      <c r="F13" s="8">
        <v>202</v>
      </c>
      <c r="G13" s="8">
        <f t="shared" si="3"/>
        <v>59</v>
      </c>
      <c r="H13" s="8">
        <v>398</v>
      </c>
      <c r="I13" s="8">
        <v>398</v>
      </c>
      <c r="J13" s="8">
        <f t="shared" si="4"/>
        <v>0</v>
      </c>
      <c r="K13" s="8">
        <v>1</v>
      </c>
      <c r="L13" s="8">
        <f t="shared" si="5"/>
        <v>37</v>
      </c>
      <c r="M13" s="8">
        <v>210</v>
      </c>
      <c r="N13" s="8">
        <v>218</v>
      </c>
      <c r="O13" s="29">
        <v>-8</v>
      </c>
      <c r="P13" s="34">
        <f t="shared" si="6"/>
        <v>29</v>
      </c>
    </row>
    <row r="14" spans="1:16" ht="16.5" customHeight="1" hidden="1">
      <c r="A14" s="4" t="s">
        <v>14</v>
      </c>
      <c r="B14" s="12">
        <v>434</v>
      </c>
      <c r="C14" s="8">
        <v>478</v>
      </c>
      <c r="D14" s="8">
        <f t="shared" si="2"/>
        <v>-44</v>
      </c>
      <c r="E14" s="8">
        <v>164</v>
      </c>
      <c r="F14" s="8">
        <v>133</v>
      </c>
      <c r="G14" s="8">
        <f t="shared" si="3"/>
        <v>31</v>
      </c>
      <c r="H14" s="8">
        <v>281</v>
      </c>
      <c r="I14" s="8">
        <v>318</v>
      </c>
      <c r="J14" s="8">
        <f t="shared" si="4"/>
        <v>-37</v>
      </c>
      <c r="K14" s="8">
        <v>0</v>
      </c>
      <c r="L14" s="8">
        <f t="shared" si="5"/>
        <v>-50</v>
      </c>
      <c r="M14" s="8">
        <v>163</v>
      </c>
      <c r="N14" s="8">
        <v>212</v>
      </c>
      <c r="O14" s="29">
        <v>-49</v>
      </c>
      <c r="P14" s="34">
        <f t="shared" si="6"/>
        <v>-99</v>
      </c>
    </row>
    <row r="15" spans="1:16" ht="16.5" customHeight="1" hidden="1">
      <c r="A15" s="4" t="s">
        <v>15</v>
      </c>
      <c r="B15" s="12">
        <v>428</v>
      </c>
      <c r="C15" s="8">
        <v>337</v>
      </c>
      <c r="D15" s="8">
        <f t="shared" si="2"/>
        <v>91</v>
      </c>
      <c r="E15" s="8">
        <v>213</v>
      </c>
      <c r="F15" s="8">
        <v>168</v>
      </c>
      <c r="G15" s="8">
        <f t="shared" si="3"/>
        <v>45</v>
      </c>
      <c r="H15" s="8">
        <v>331</v>
      </c>
      <c r="I15" s="8">
        <v>260</v>
      </c>
      <c r="J15" s="8">
        <f t="shared" si="4"/>
        <v>71</v>
      </c>
      <c r="K15" s="8">
        <v>2</v>
      </c>
      <c r="L15" s="8">
        <f t="shared" si="5"/>
        <v>209</v>
      </c>
      <c r="M15" s="8">
        <v>166</v>
      </c>
      <c r="N15" s="8">
        <v>129</v>
      </c>
      <c r="O15" s="29">
        <v>37</v>
      </c>
      <c r="P15" s="34">
        <f t="shared" si="6"/>
        <v>246</v>
      </c>
    </row>
    <row r="16" spans="1:16" ht="16.5" customHeight="1" hidden="1" thickBot="1">
      <c r="A16" s="5" t="s">
        <v>16</v>
      </c>
      <c r="B16" s="12">
        <v>304</v>
      </c>
      <c r="C16" s="8">
        <v>294</v>
      </c>
      <c r="D16" s="8">
        <f t="shared" si="2"/>
        <v>10</v>
      </c>
      <c r="E16" s="8">
        <v>149</v>
      </c>
      <c r="F16" s="8">
        <v>126</v>
      </c>
      <c r="G16" s="8">
        <f t="shared" si="3"/>
        <v>23</v>
      </c>
      <c r="H16" s="8">
        <v>141</v>
      </c>
      <c r="I16" s="8">
        <v>175</v>
      </c>
      <c r="J16" s="8">
        <f t="shared" si="4"/>
        <v>-34</v>
      </c>
      <c r="K16" s="8">
        <v>1</v>
      </c>
      <c r="L16" s="8">
        <f t="shared" si="5"/>
        <v>0</v>
      </c>
      <c r="M16" s="8">
        <v>139</v>
      </c>
      <c r="N16" s="8">
        <v>150</v>
      </c>
      <c r="O16" s="29">
        <v>-11</v>
      </c>
      <c r="P16" s="34">
        <f t="shared" si="6"/>
        <v>-11</v>
      </c>
    </row>
    <row r="17" spans="1:16" ht="16.5" customHeight="1" thickBot="1">
      <c r="A17" s="3" t="s">
        <v>53</v>
      </c>
      <c r="B17" s="12">
        <v>877</v>
      </c>
      <c r="C17" s="8">
        <v>1083</v>
      </c>
      <c r="D17" s="8">
        <f aca="true" t="shared" si="7" ref="D17:D22">B17-C17</f>
        <v>-206</v>
      </c>
      <c r="E17" s="8">
        <v>366</v>
      </c>
      <c r="F17" s="8">
        <v>406</v>
      </c>
      <c r="G17" s="8">
        <f aca="true" t="shared" si="8" ref="G17:G22">E17-F17</f>
        <v>-40</v>
      </c>
      <c r="H17" s="8">
        <v>626</v>
      </c>
      <c r="I17" s="8">
        <v>626</v>
      </c>
      <c r="J17" s="8">
        <f aca="true" t="shared" si="9" ref="J17:J22">H17-I17</f>
        <v>0</v>
      </c>
      <c r="K17" s="8">
        <v>8</v>
      </c>
      <c r="L17" s="8">
        <f aca="true" t="shared" si="10" ref="L17:L22">D17+G17+J17+K17</f>
        <v>-238</v>
      </c>
      <c r="M17" s="8">
        <v>449</v>
      </c>
      <c r="N17" s="8">
        <v>445</v>
      </c>
      <c r="O17" s="29">
        <f aca="true" t="shared" si="11" ref="O17:O22">M17-N17</f>
        <v>4</v>
      </c>
      <c r="P17" s="34">
        <f aca="true" t="shared" si="12" ref="P17:P22">L17+O17</f>
        <v>-234</v>
      </c>
    </row>
    <row r="18" spans="1:16" ht="16.5" customHeight="1" hidden="1">
      <c r="A18" s="4" t="s">
        <v>22</v>
      </c>
      <c r="B18" s="12">
        <v>453</v>
      </c>
      <c r="C18" s="8">
        <v>532</v>
      </c>
      <c r="D18" s="8">
        <f t="shared" si="7"/>
        <v>-79</v>
      </c>
      <c r="E18" s="8">
        <v>194</v>
      </c>
      <c r="F18" s="8">
        <v>216</v>
      </c>
      <c r="G18" s="8">
        <f t="shared" si="8"/>
        <v>-22</v>
      </c>
      <c r="H18" s="8">
        <v>310</v>
      </c>
      <c r="I18" s="8">
        <v>310</v>
      </c>
      <c r="J18" s="8">
        <f t="shared" si="9"/>
        <v>0</v>
      </c>
      <c r="K18" s="8">
        <v>3</v>
      </c>
      <c r="L18" s="8">
        <f t="shared" si="10"/>
        <v>-98</v>
      </c>
      <c r="M18" s="8">
        <v>226</v>
      </c>
      <c r="N18" s="8">
        <v>222</v>
      </c>
      <c r="O18" s="29">
        <f t="shared" si="11"/>
        <v>4</v>
      </c>
      <c r="P18" s="34">
        <f t="shared" si="12"/>
        <v>-94</v>
      </c>
    </row>
    <row r="19" spans="1:16" ht="16.5" customHeight="1" hidden="1">
      <c r="A19" s="4" t="s">
        <v>21</v>
      </c>
      <c r="B19" s="12">
        <v>424</v>
      </c>
      <c r="C19" s="8">
        <v>551</v>
      </c>
      <c r="D19" s="8">
        <f t="shared" si="7"/>
        <v>-127</v>
      </c>
      <c r="E19" s="8">
        <v>172</v>
      </c>
      <c r="F19" s="8">
        <v>190</v>
      </c>
      <c r="G19" s="8">
        <f t="shared" si="8"/>
        <v>-18</v>
      </c>
      <c r="H19" s="8">
        <v>316</v>
      </c>
      <c r="I19" s="8">
        <v>316</v>
      </c>
      <c r="J19" s="8">
        <f t="shared" si="9"/>
        <v>0</v>
      </c>
      <c r="K19" s="8">
        <v>5</v>
      </c>
      <c r="L19" s="8">
        <f t="shared" si="10"/>
        <v>-140</v>
      </c>
      <c r="M19" s="8">
        <v>223</v>
      </c>
      <c r="N19" s="8">
        <v>223</v>
      </c>
      <c r="O19" s="29">
        <f t="shared" si="11"/>
        <v>0</v>
      </c>
      <c r="P19" s="34">
        <f t="shared" si="12"/>
        <v>-140</v>
      </c>
    </row>
    <row r="20" spans="1:16" ht="16.5" customHeight="1" hidden="1">
      <c r="A20" s="4" t="s">
        <v>14</v>
      </c>
      <c r="B20" s="12">
        <v>339</v>
      </c>
      <c r="C20" s="8">
        <v>448</v>
      </c>
      <c r="D20" s="8">
        <f t="shared" si="7"/>
        <v>-109</v>
      </c>
      <c r="E20" s="8">
        <v>118</v>
      </c>
      <c r="F20" s="8">
        <v>114</v>
      </c>
      <c r="G20" s="8">
        <f t="shared" si="8"/>
        <v>4</v>
      </c>
      <c r="H20" s="8">
        <v>269</v>
      </c>
      <c r="I20" s="8">
        <v>237</v>
      </c>
      <c r="J20" s="8">
        <f t="shared" si="9"/>
        <v>32</v>
      </c>
      <c r="K20" s="8">
        <v>2</v>
      </c>
      <c r="L20" s="8">
        <f t="shared" si="10"/>
        <v>-71</v>
      </c>
      <c r="M20" s="8">
        <v>159</v>
      </c>
      <c r="N20" s="8">
        <v>176</v>
      </c>
      <c r="O20" s="29">
        <f t="shared" si="11"/>
        <v>-17</v>
      </c>
      <c r="P20" s="34">
        <f t="shared" si="12"/>
        <v>-88</v>
      </c>
    </row>
    <row r="21" spans="1:16" ht="16.5" customHeight="1" hidden="1">
      <c r="A21" s="4" t="s">
        <v>15</v>
      </c>
      <c r="B21" s="12">
        <v>301</v>
      </c>
      <c r="C21" s="8">
        <v>371</v>
      </c>
      <c r="D21" s="8">
        <f t="shared" si="7"/>
        <v>-70</v>
      </c>
      <c r="E21" s="8">
        <v>150</v>
      </c>
      <c r="F21" s="8">
        <v>175</v>
      </c>
      <c r="G21" s="8">
        <f t="shared" si="8"/>
        <v>-25</v>
      </c>
      <c r="H21" s="8">
        <v>230</v>
      </c>
      <c r="I21" s="8">
        <v>259</v>
      </c>
      <c r="J21" s="8">
        <f t="shared" si="9"/>
        <v>-29</v>
      </c>
      <c r="K21" s="8">
        <v>4</v>
      </c>
      <c r="L21" s="8">
        <f t="shared" si="10"/>
        <v>-120</v>
      </c>
      <c r="M21" s="8">
        <v>166</v>
      </c>
      <c r="N21" s="8">
        <v>104</v>
      </c>
      <c r="O21" s="29">
        <f t="shared" si="11"/>
        <v>62</v>
      </c>
      <c r="P21" s="34">
        <f t="shared" si="12"/>
        <v>-58</v>
      </c>
    </row>
    <row r="22" spans="1:16" ht="16.5" customHeight="1" hidden="1" thickBot="1">
      <c r="A22" s="5" t="s">
        <v>16</v>
      </c>
      <c r="B22" s="12">
        <v>237</v>
      </c>
      <c r="C22" s="8">
        <v>264</v>
      </c>
      <c r="D22" s="8">
        <f t="shared" si="7"/>
        <v>-27</v>
      </c>
      <c r="E22" s="8">
        <v>98</v>
      </c>
      <c r="F22" s="8">
        <v>117</v>
      </c>
      <c r="G22" s="8">
        <f t="shared" si="8"/>
        <v>-19</v>
      </c>
      <c r="H22" s="8">
        <v>127</v>
      </c>
      <c r="I22" s="8">
        <v>130</v>
      </c>
      <c r="J22" s="8">
        <f t="shared" si="9"/>
        <v>-3</v>
      </c>
      <c r="K22" s="8">
        <v>2</v>
      </c>
      <c r="L22" s="8">
        <f t="shared" si="10"/>
        <v>-47</v>
      </c>
      <c r="M22" s="8">
        <v>124</v>
      </c>
      <c r="N22" s="8">
        <v>165</v>
      </c>
      <c r="O22" s="29">
        <f t="shared" si="11"/>
        <v>-41</v>
      </c>
      <c r="P22" s="34">
        <f t="shared" si="12"/>
        <v>-88</v>
      </c>
    </row>
    <row r="23" spans="1:16" ht="16.5" customHeight="1" thickBot="1">
      <c r="A23" s="3" t="s">
        <v>54</v>
      </c>
      <c r="B23" s="12">
        <v>1109</v>
      </c>
      <c r="C23" s="8">
        <v>1214</v>
      </c>
      <c r="D23" s="8">
        <f aca="true" t="shared" si="13" ref="D23:D28">B23-C23</f>
        <v>-105</v>
      </c>
      <c r="E23" s="8">
        <v>446</v>
      </c>
      <c r="F23" s="8">
        <v>414</v>
      </c>
      <c r="G23" s="8">
        <f aca="true" t="shared" si="14" ref="G23:G28">E23-F23</f>
        <v>32</v>
      </c>
      <c r="H23" s="8">
        <v>665</v>
      </c>
      <c r="I23" s="8">
        <v>665</v>
      </c>
      <c r="J23" s="8">
        <f aca="true" t="shared" si="15" ref="J23:J28">H23-I23</f>
        <v>0</v>
      </c>
      <c r="K23" s="8">
        <v>5</v>
      </c>
      <c r="L23" s="8">
        <f aca="true" t="shared" si="16" ref="L23:L28">D23+G23+J23+K23</f>
        <v>-68</v>
      </c>
      <c r="M23" s="8">
        <v>448</v>
      </c>
      <c r="N23" s="8">
        <v>401</v>
      </c>
      <c r="O23" s="29">
        <f aca="true" t="shared" si="17" ref="O23:O28">M23-N23</f>
        <v>47</v>
      </c>
      <c r="P23" s="34">
        <f aca="true" t="shared" si="18" ref="P23:P28">L23+O23</f>
        <v>-21</v>
      </c>
    </row>
    <row r="24" spans="1:16" ht="16.5" customHeight="1" hidden="1">
      <c r="A24" s="4" t="s">
        <v>22</v>
      </c>
      <c r="B24" s="12">
        <v>564</v>
      </c>
      <c r="C24" s="8">
        <v>627</v>
      </c>
      <c r="D24" s="8">
        <f t="shared" si="13"/>
        <v>-63</v>
      </c>
      <c r="E24" s="8">
        <v>233</v>
      </c>
      <c r="F24" s="8">
        <v>215</v>
      </c>
      <c r="G24" s="8">
        <f t="shared" si="14"/>
        <v>18</v>
      </c>
      <c r="H24" s="8">
        <v>314</v>
      </c>
      <c r="I24" s="8">
        <v>314</v>
      </c>
      <c r="J24" s="8">
        <f t="shared" si="15"/>
        <v>0</v>
      </c>
      <c r="K24" s="8">
        <v>2</v>
      </c>
      <c r="L24" s="8">
        <f t="shared" si="16"/>
        <v>-43</v>
      </c>
      <c r="M24" s="8">
        <v>248</v>
      </c>
      <c r="N24" s="8">
        <v>241</v>
      </c>
      <c r="O24" s="29">
        <f t="shared" si="17"/>
        <v>7</v>
      </c>
      <c r="P24" s="34">
        <f t="shared" si="18"/>
        <v>-36</v>
      </c>
    </row>
    <row r="25" spans="1:16" ht="16.5" customHeight="1" hidden="1">
      <c r="A25" s="4" t="s">
        <v>21</v>
      </c>
      <c r="B25" s="12">
        <v>545</v>
      </c>
      <c r="C25" s="8">
        <v>587</v>
      </c>
      <c r="D25" s="8">
        <f t="shared" si="13"/>
        <v>-42</v>
      </c>
      <c r="E25" s="8">
        <v>213</v>
      </c>
      <c r="F25" s="8">
        <v>199</v>
      </c>
      <c r="G25" s="8">
        <f t="shared" si="14"/>
        <v>14</v>
      </c>
      <c r="H25" s="8">
        <v>351</v>
      </c>
      <c r="I25" s="8">
        <v>351</v>
      </c>
      <c r="J25" s="8">
        <f t="shared" si="15"/>
        <v>0</v>
      </c>
      <c r="K25" s="8">
        <v>3</v>
      </c>
      <c r="L25" s="8">
        <f t="shared" si="16"/>
        <v>-25</v>
      </c>
      <c r="M25" s="8">
        <v>200</v>
      </c>
      <c r="N25" s="8">
        <v>160</v>
      </c>
      <c r="O25" s="29">
        <f t="shared" si="17"/>
        <v>40</v>
      </c>
      <c r="P25" s="34">
        <f t="shared" si="18"/>
        <v>15</v>
      </c>
    </row>
    <row r="26" spans="1:16" ht="16.5" customHeight="1" hidden="1">
      <c r="A26" s="4" t="s">
        <v>14</v>
      </c>
      <c r="B26" s="12">
        <v>476</v>
      </c>
      <c r="C26" s="8">
        <v>560</v>
      </c>
      <c r="D26" s="8">
        <f t="shared" si="13"/>
        <v>-84</v>
      </c>
      <c r="E26" s="8">
        <v>156</v>
      </c>
      <c r="F26" s="8">
        <v>160</v>
      </c>
      <c r="G26" s="8">
        <f t="shared" si="14"/>
        <v>-4</v>
      </c>
      <c r="H26" s="8">
        <v>241</v>
      </c>
      <c r="I26" s="8">
        <v>285</v>
      </c>
      <c r="J26" s="8">
        <f t="shared" si="15"/>
        <v>-44</v>
      </c>
      <c r="K26" s="8">
        <v>1</v>
      </c>
      <c r="L26" s="8">
        <f t="shared" si="16"/>
        <v>-131</v>
      </c>
      <c r="M26" s="8">
        <v>161</v>
      </c>
      <c r="N26" s="8">
        <v>158</v>
      </c>
      <c r="O26" s="29">
        <f t="shared" si="17"/>
        <v>3</v>
      </c>
      <c r="P26" s="34">
        <f t="shared" si="18"/>
        <v>-128</v>
      </c>
    </row>
    <row r="27" spans="1:16" ht="16.5" customHeight="1" hidden="1">
      <c r="A27" s="4" t="s">
        <v>15</v>
      </c>
      <c r="B27" s="12">
        <v>371</v>
      </c>
      <c r="C27" s="8">
        <v>406</v>
      </c>
      <c r="D27" s="8">
        <f t="shared" si="13"/>
        <v>-35</v>
      </c>
      <c r="E27" s="8">
        <v>183</v>
      </c>
      <c r="F27" s="8">
        <v>171</v>
      </c>
      <c r="G27" s="8">
        <f t="shared" si="14"/>
        <v>12</v>
      </c>
      <c r="H27" s="8">
        <v>328</v>
      </c>
      <c r="I27" s="8">
        <v>214</v>
      </c>
      <c r="J27" s="8">
        <f t="shared" si="15"/>
        <v>114</v>
      </c>
      <c r="K27" s="8">
        <v>1</v>
      </c>
      <c r="L27" s="8">
        <f t="shared" si="16"/>
        <v>92</v>
      </c>
      <c r="M27" s="8">
        <v>138</v>
      </c>
      <c r="N27" s="8">
        <v>113</v>
      </c>
      <c r="O27" s="29">
        <f t="shared" si="17"/>
        <v>25</v>
      </c>
      <c r="P27" s="34">
        <f t="shared" si="18"/>
        <v>117</v>
      </c>
    </row>
    <row r="28" spans="1:16" ht="16.5" customHeight="1" hidden="1" thickBot="1">
      <c r="A28" s="5" t="s">
        <v>16</v>
      </c>
      <c r="B28" s="12">
        <v>262</v>
      </c>
      <c r="C28" s="8">
        <v>248</v>
      </c>
      <c r="D28" s="8">
        <f t="shared" si="13"/>
        <v>14</v>
      </c>
      <c r="E28" s="8">
        <v>107</v>
      </c>
      <c r="F28" s="8">
        <v>83</v>
      </c>
      <c r="G28" s="8">
        <f t="shared" si="14"/>
        <v>24</v>
      </c>
      <c r="H28" s="8">
        <v>96</v>
      </c>
      <c r="I28" s="8">
        <v>166</v>
      </c>
      <c r="J28" s="8">
        <f t="shared" si="15"/>
        <v>-70</v>
      </c>
      <c r="K28" s="8">
        <v>3</v>
      </c>
      <c r="L28" s="8">
        <f t="shared" si="16"/>
        <v>-29</v>
      </c>
      <c r="M28" s="8">
        <v>149</v>
      </c>
      <c r="N28" s="8">
        <v>130</v>
      </c>
      <c r="O28" s="29">
        <f t="shared" si="17"/>
        <v>19</v>
      </c>
      <c r="P28" s="34">
        <f t="shared" si="18"/>
        <v>-10</v>
      </c>
    </row>
    <row r="29" spans="1:16" ht="16.5" customHeight="1" thickBot="1">
      <c r="A29" s="3" t="s">
        <v>55</v>
      </c>
      <c r="B29" s="12">
        <v>1232</v>
      </c>
      <c r="C29" s="8">
        <v>1094</v>
      </c>
      <c r="D29" s="8">
        <f aca="true" t="shared" si="19" ref="D29:D34">B29-C29</f>
        <v>138</v>
      </c>
      <c r="E29" s="8">
        <v>446</v>
      </c>
      <c r="F29" s="8">
        <v>419</v>
      </c>
      <c r="G29" s="8">
        <f aca="true" t="shared" si="20" ref="G29:G34">E29-F29</f>
        <v>27</v>
      </c>
      <c r="H29" s="8">
        <v>679</v>
      </c>
      <c r="I29" s="8">
        <v>679</v>
      </c>
      <c r="J29" s="8">
        <f aca="true" t="shared" si="21" ref="J29:J34">H29-I29</f>
        <v>0</v>
      </c>
      <c r="K29" s="8">
        <v>8</v>
      </c>
      <c r="L29" s="8">
        <f aca="true" t="shared" si="22" ref="L29:L34">D29+G29+J29+K29</f>
        <v>173</v>
      </c>
      <c r="M29" s="8">
        <v>506</v>
      </c>
      <c r="N29" s="8">
        <v>514</v>
      </c>
      <c r="O29" s="29">
        <f aca="true" t="shared" si="23" ref="O29:O34">M29-N29</f>
        <v>-8</v>
      </c>
      <c r="P29" s="34">
        <f aca="true" t="shared" si="24" ref="P29:P34">L29+O29</f>
        <v>165</v>
      </c>
    </row>
    <row r="30" spans="1:16" ht="16.5" customHeight="1" hidden="1">
      <c r="A30" s="4" t="s">
        <v>22</v>
      </c>
      <c r="B30" s="12">
        <v>706</v>
      </c>
      <c r="C30" s="8">
        <v>567</v>
      </c>
      <c r="D30" s="8">
        <f t="shared" si="19"/>
        <v>139</v>
      </c>
      <c r="E30" s="8">
        <v>262</v>
      </c>
      <c r="F30" s="8">
        <v>227</v>
      </c>
      <c r="G30" s="8">
        <f t="shared" si="20"/>
        <v>35</v>
      </c>
      <c r="H30" s="8">
        <v>347</v>
      </c>
      <c r="I30" s="8">
        <v>347</v>
      </c>
      <c r="J30" s="8">
        <f t="shared" si="21"/>
        <v>0</v>
      </c>
      <c r="K30" s="8">
        <v>3</v>
      </c>
      <c r="L30" s="8">
        <f t="shared" si="22"/>
        <v>177</v>
      </c>
      <c r="M30" s="8">
        <v>252</v>
      </c>
      <c r="N30" s="8">
        <v>278</v>
      </c>
      <c r="O30" s="29">
        <f t="shared" si="23"/>
        <v>-26</v>
      </c>
      <c r="P30" s="34">
        <f t="shared" si="24"/>
        <v>151</v>
      </c>
    </row>
    <row r="31" spans="1:16" ht="16.5" customHeight="1" hidden="1">
      <c r="A31" s="4" t="s">
        <v>21</v>
      </c>
      <c r="B31" s="12">
        <v>526</v>
      </c>
      <c r="C31" s="8">
        <v>527</v>
      </c>
      <c r="D31" s="8">
        <f t="shared" si="19"/>
        <v>-1</v>
      </c>
      <c r="E31" s="8">
        <v>184</v>
      </c>
      <c r="F31" s="8">
        <v>192</v>
      </c>
      <c r="G31" s="8">
        <f t="shared" si="20"/>
        <v>-8</v>
      </c>
      <c r="H31" s="8">
        <v>332</v>
      </c>
      <c r="I31" s="8">
        <v>332</v>
      </c>
      <c r="J31" s="8">
        <f t="shared" si="21"/>
        <v>0</v>
      </c>
      <c r="K31" s="8">
        <v>5</v>
      </c>
      <c r="L31" s="8">
        <f t="shared" si="22"/>
        <v>-4</v>
      </c>
      <c r="M31" s="8">
        <v>254</v>
      </c>
      <c r="N31" s="8">
        <v>236</v>
      </c>
      <c r="O31" s="29">
        <f t="shared" si="23"/>
        <v>18</v>
      </c>
      <c r="P31" s="34">
        <f t="shared" si="24"/>
        <v>14</v>
      </c>
    </row>
    <row r="32" spans="1:16" ht="16.5" customHeight="1" hidden="1">
      <c r="A32" s="4" t="s">
        <v>14</v>
      </c>
      <c r="B32" s="12">
        <v>438</v>
      </c>
      <c r="C32" s="8">
        <v>458</v>
      </c>
      <c r="D32" s="8">
        <f t="shared" si="19"/>
        <v>-20</v>
      </c>
      <c r="E32" s="8">
        <v>157</v>
      </c>
      <c r="F32" s="8">
        <v>147</v>
      </c>
      <c r="G32" s="8">
        <f t="shared" si="20"/>
        <v>10</v>
      </c>
      <c r="H32" s="8">
        <v>256</v>
      </c>
      <c r="I32" s="8">
        <v>287</v>
      </c>
      <c r="J32" s="8">
        <f t="shared" si="21"/>
        <v>-31</v>
      </c>
      <c r="K32" s="8">
        <v>4</v>
      </c>
      <c r="L32" s="8">
        <f t="shared" si="22"/>
        <v>-37</v>
      </c>
      <c r="M32" s="8">
        <v>181</v>
      </c>
      <c r="N32" s="8">
        <v>193</v>
      </c>
      <c r="O32" s="29">
        <f t="shared" si="23"/>
        <v>-12</v>
      </c>
      <c r="P32" s="34">
        <f t="shared" si="24"/>
        <v>-49</v>
      </c>
    </row>
    <row r="33" spans="1:16" ht="16.5" customHeight="1" hidden="1">
      <c r="A33" s="4" t="s">
        <v>15</v>
      </c>
      <c r="B33" s="12">
        <v>463</v>
      </c>
      <c r="C33" s="8">
        <v>350</v>
      </c>
      <c r="D33" s="8">
        <f t="shared" si="19"/>
        <v>113</v>
      </c>
      <c r="E33" s="8">
        <v>200</v>
      </c>
      <c r="F33" s="8">
        <v>170</v>
      </c>
      <c r="G33" s="8">
        <f t="shared" si="20"/>
        <v>30</v>
      </c>
      <c r="H33" s="8">
        <v>290</v>
      </c>
      <c r="I33" s="8">
        <v>238</v>
      </c>
      <c r="J33" s="8">
        <f t="shared" si="21"/>
        <v>52</v>
      </c>
      <c r="K33" s="8">
        <v>1</v>
      </c>
      <c r="L33" s="8">
        <f t="shared" si="22"/>
        <v>196</v>
      </c>
      <c r="M33" s="8">
        <v>153</v>
      </c>
      <c r="N33" s="8">
        <v>132</v>
      </c>
      <c r="O33" s="29">
        <f t="shared" si="23"/>
        <v>21</v>
      </c>
      <c r="P33" s="34">
        <f t="shared" si="24"/>
        <v>217</v>
      </c>
    </row>
    <row r="34" spans="1:16" ht="16.5" customHeight="1" hidden="1" thickBot="1">
      <c r="A34" s="5" t="s">
        <v>16</v>
      </c>
      <c r="B34" s="12">
        <v>331</v>
      </c>
      <c r="C34" s="8">
        <v>286</v>
      </c>
      <c r="D34" s="8">
        <f t="shared" si="19"/>
        <v>45</v>
      </c>
      <c r="E34" s="8">
        <v>89</v>
      </c>
      <c r="F34" s="8">
        <v>102</v>
      </c>
      <c r="G34" s="8">
        <f t="shared" si="20"/>
        <v>-13</v>
      </c>
      <c r="H34" s="8">
        <v>133</v>
      </c>
      <c r="I34" s="8">
        <v>154</v>
      </c>
      <c r="J34" s="8">
        <f t="shared" si="21"/>
        <v>-21</v>
      </c>
      <c r="K34" s="8">
        <v>3</v>
      </c>
      <c r="L34" s="8">
        <f t="shared" si="22"/>
        <v>14</v>
      </c>
      <c r="M34" s="8">
        <v>172</v>
      </c>
      <c r="N34" s="8">
        <v>189</v>
      </c>
      <c r="O34" s="29">
        <f t="shared" si="23"/>
        <v>-17</v>
      </c>
      <c r="P34" s="34">
        <f t="shared" si="24"/>
        <v>-3</v>
      </c>
    </row>
    <row r="35" spans="1:16" ht="16.5" customHeight="1" thickBot="1">
      <c r="A35" s="3" t="s">
        <v>56</v>
      </c>
      <c r="B35" s="12">
        <v>968</v>
      </c>
      <c r="C35" s="8">
        <v>1154</v>
      </c>
      <c r="D35" s="8">
        <f aca="true" t="shared" si="25" ref="D35:D40">B35-C35</f>
        <v>-186</v>
      </c>
      <c r="E35" s="8">
        <v>433</v>
      </c>
      <c r="F35" s="8">
        <v>147</v>
      </c>
      <c r="G35" s="8">
        <f aca="true" t="shared" si="26" ref="G35:G40">E35-F35</f>
        <v>286</v>
      </c>
      <c r="H35" s="8">
        <v>603</v>
      </c>
      <c r="I35" s="8">
        <v>603</v>
      </c>
      <c r="J35" s="8">
        <f aca="true" t="shared" si="27" ref="J35:J40">H35-I35</f>
        <v>0</v>
      </c>
      <c r="K35" s="8">
        <v>1</v>
      </c>
      <c r="L35" s="8">
        <f aca="true" t="shared" si="28" ref="L35:L40">D35+G35+J35+K35</f>
        <v>101</v>
      </c>
      <c r="M35" s="8">
        <v>508</v>
      </c>
      <c r="N35" s="8">
        <v>450</v>
      </c>
      <c r="O35" s="29">
        <f aca="true" t="shared" si="29" ref="O35:O40">M35-N35</f>
        <v>58</v>
      </c>
      <c r="P35" s="34">
        <f aca="true" t="shared" si="30" ref="P35:P40">L35+O35</f>
        <v>159</v>
      </c>
    </row>
    <row r="36" spans="1:16" ht="16.5" customHeight="1" hidden="1">
      <c r="A36" s="4" t="s">
        <v>22</v>
      </c>
      <c r="B36" s="12">
        <v>547</v>
      </c>
      <c r="C36" s="8">
        <v>577</v>
      </c>
      <c r="D36" s="8">
        <f t="shared" si="25"/>
        <v>-30</v>
      </c>
      <c r="E36" s="8">
        <v>218</v>
      </c>
      <c r="F36" s="8">
        <v>85</v>
      </c>
      <c r="G36" s="8">
        <f t="shared" si="26"/>
        <v>133</v>
      </c>
      <c r="H36" s="8">
        <v>304</v>
      </c>
      <c r="I36" s="8">
        <v>304</v>
      </c>
      <c r="J36" s="8">
        <f t="shared" si="27"/>
        <v>0</v>
      </c>
      <c r="K36" s="8">
        <v>0</v>
      </c>
      <c r="L36" s="8">
        <f t="shared" si="28"/>
        <v>103</v>
      </c>
      <c r="M36" s="8">
        <v>272</v>
      </c>
      <c r="N36" s="8">
        <v>254</v>
      </c>
      <c r="O36" s="29">
        <f t="shared" si="29"/>
        <v>18</v>
      </c>
      <c r="P36" s="34">
        <f t="shared" si="30"/>
        <v>121</v>
      </c>
    </row>
    <row r="37" spans="1:16" ht="16.5" customHeight="1" hidden="1">
      <c r="A37" s="4" t="s">
        <v>21</v>
      </c>
      <c r="B37" s="12">
        <v>421</v>
      </c>
      <c r="C37" s="8">
        <v>577</v>
      </c>
      <c r="D37" s="8">
        <f t="shared" si="25"/>
        <v>-156</v>
      </c>
      <c r="E37" s="8">
        <v>215</v>
      </c>
      <c r="F37" s="8">
        <v>62</v>
      </c>
      <c r="G37" s="8">
        <f t="shared" si="26"/>
        <v>153</v>
      </c>
      <c r="H37" s="8">
        <v>299</v>
      </c>
      <c r="I37" s="8">
        <v>299</v>
      </c>
      <c r="J37" s="8">
        <f t="shared" si="27"/>
        <v>0</v>
      </c>
      <c r="K37" s="8">
        <v>1</v>
      </c>
      <c r="L37" s="8">
        <f t="shared" si="28"/>
        <v>-2</v>
      </c>
      <c r="M37" s="8">
        <v>236</v>
      </c>
      <c r="N37" s="8">
        <v>196</v>
      </c>
      <c r="O37" s="29">
        <f t="shared" si="29"/>
        <v>40</v>
      </c>
      <c r="P37" s="34">
        <f t="shared" si="30"/>
        <v>38</v>
      </c>
    </row>
    <row r="38" spans="1:16" ht="16.5" customHeight="1" hidden="1">
      <c r="A38" s="4" t="s">
        <v>14</v>
      </c>
      <c r="B38" s="12">
        <v>362</v>
      </c>
      <c r="C38" s="8">
        <v>460</v>
      </c>
      <c r="D38" s="8">
        <f t="shared" si="25"/>
        <v>-98</v>
      </c>
      <c r="E38" s="8">
        <v>153</v>
      </c>
      <c r="F38" s="8">
        <v>36</v>
      </c>
      <c r="G38" s="8">
        <f t="shared" si="26"/>
        <v>117</v>
      </c>
      <c r="H38" s="8">
        <v>271</v>
      </c>
      <c r="I38" s="8">
        <v>230</v>
      </c>
      <c r="J38" s="8">
        <f t="shared" si="27"/>
        <v>41</v>
      </c>
      <c r="K38" s="8">
        <v>1</v>
      </c>
      <c r="L38" s="8">
        <f t="shared" si="28"/>
        <v>61</v>
      </c>
      <c r="M38" s="8">
        <v>176</v>
      </c>
      <c r="N38" s="8">
        <v>160</v>
      </c>
      <c r="O38" s="29">
        <f t="shared" si="29"/>
        <v>16</v>
      </c>
      <c r="P38" s="34">
        <f t="shared" si="30"/>
        <v>77</v>
      </c>
    </row>
    <row r="39" spans="1:16" ht="16.5" customHeight="1" hidden="1">
      <c r="A39" s="4" t="s">
        <v>15</v>
      </c>
      <c r="B39" s="12">
        <v>347</v>
      </c>
      <c r="C39" s="8">
        <v>381</v>
      </c>
      <c r="D39" s="8">
        <f t="shared" si="25"/>
        <v>-34</v>
      </c>
      <c r="E39" s="8">
        <v>177</v>
      </c>
      <c r="F39" s="8">
        <v>75</v>
      </c>
      <c r="G39" s="8">
        <f t="shared" si="26"/>
        <v>102</v>
      </c>
      <c r="H39" s="8">
        <v>223</v>
      </c>
      <c r="I39" s="8">
        <v>234</v>
      </c>
      <c r="J39" s="8">
        <f t="shared" si="27"/>
        <v>-11</v>
      </c>
      <c r="K39" s="8">
        <v>0</v>
      </c>
      <c r="L39" s="8">
        <f t="shared" si="28"/>
        <v>57</v>
      </c>
      <c r="M39" s="8">
        <v>170</v>
      </c>
      <c r="N39" s="8">
        <v>129</v>
      </c>
      <c r="O39" s="29">
        <f t="shared" si="29"/>
        <v>41</v>
      </c>
      <c r="P39" s="34">
        <f t="shared" si="30"/>
        <v>98</v>
      </c>
    </row>
    <row r="40" spans="1:16" ht="16.5" customHeight="1" hidden="1" thickBot="1">
      <c r="A40" s="5" t="s">
        <v>16</v>
      </c>
      <c r="B40" s="12">
        <v>259</v>
      </c>
      <c r="C40" s="8">
        <v>313</v>
      </c>
      <c r="D40" s="8">
        <f t="shared" si="25"/>
        <v>-54</v>
      </c>
      <c r="E40" s="8">
        <v>103</v>
      </c>
      <c r="F40" s="8">
        <v>36</v>
      </c>
      <c r="G40" s="8">
        <f t="shared" si="26"/>
        <v>67</v>
      </c>
      <c r="H40" s="8">
        <v>109</v>
      </c>
      <c r="I40" s="8">
        <v>139</v>
      </c>
      <c r="J40" s="8">
        <f t="shared" si="27"/>
        <v>-30</v>
      </c>
      <c r="K40" s="8">
        <v>0</v>
      </c>
      <c r="L40" s="8">
        <f t="shared" si="28"/>
        <v>-17</v>
      </c>
      <c r="M40" s="8">
        <v>162</v>
      </c>
      <c r="N40" s="8">
        <v>161</v>
      </c>
      <c r="O40" s="29">
        <f t="shared" si="29"/>
        <v>1</v>
      </c>
      <c r="P40" s="34">
        <f t="shared" si="30"/>
        <v>-16</v>
      </c>
    </row>
    <row r="41" spans="1:16" ht="16.5" customHeight="1" thickBot="1">
      <c r="A41" s="3" t="s">
        <v>57</v>
      </c>
      <c r="B41" s="12">
        <v>1220</v>
      </c>
      <c r="C41" s="8">
        <v>955</v>
      </c>
      <c r="D41" s="8">
        <f aca="true" t="shared" si="31" ref="D41:D46">B41-C41</f>
        <v>265</v>
      </c>
      <c r="E41" s="8">
        <v>555</v>
      </c>
      <c r="F41" s="8">
        <v>569</v>
      </c>
      <c r="G41" s="8">
        <f aca="true" t="shared" si="32" ref="G41:G46">E41-F41</f>
        <v>-14</v>
      </c>
      <c r="H41" s="8">
        <v>631</v>
      </c>
      <c r="I41" s="8">
        <v>631</v>
      </c>
      <c r="J41" s="8">
        <f aca="true" t="shared" si="33" ref="J41:J46">H41-I41</f>
        <v>0</v>
      </c>
      <c r="K41" s="8">
        <v>3</v>
      </c>
      <c r="L41" s="8">
        <f aca="true" t="shared" si="34" ref="L41:L46">D41+G41+J41+K41</f>
        <v>254</v>
      </c>
      <c r="M41" s="8">
        <v>474</v>
      </c>
      <c r="N41" s="8">
        <v>436</v>
      </c>
      <c r="O41" s="29">
        <f aca="true" t="shared" si="35" ref="O41:O46">M41-N41</f>
        <v>38</v>
      </c>
      <c r="P41" s="34">
        <f aca="true" t="shared" si="36" ref="P41:P46">L41+O41</f>
        <v>292</v>
      </c>
    </row>
    <row r="42" spans="1:16" ht="16.5" customHeight="1" hidden="1">
      <c r="A42" s="4" t="s">
        <v>22</v>
      </c>
      <c r="B42" s="12">
        <v>658</v>
      </c>
      <c r="C42" s="8">
        <v>515</v>
      </c>
      <c r="D42" s="8">
        <f t="shared" si="31"/>
        <v>143</v>
      </c>
      <c r="E42" s="8">
        <v>306</v>
      </c>
      <c r="F42" s="8">
        <v>307</v>
      </c>
      <c r="G42" s="8">
        <f t="shared" si="32"/>
        <v>-1</v>
      </c>
      <c r="H42" s="8">
        <v>308</v>
      </c>
      <c r="I42" s="8">
        <v>308</v>
      </c>
      <c r="J42" s="8">
        <f t="shared" si="33"/>
        <v>0</v>
      </c>
      <c r="K42" s="8">
        <v>1</v>
      </c>
      <c r="L42" s="8">
        <f t="shared" si="34"/>
        <v>143</v>
      </c>
      <c r="M42" s="8">
        <v>252</v>
      </c>
      <c r="N42" s="8">
        <v>257</v>
      </c>
      <c r="O42" s="29">
        <f t="shared" si="35"/>
        <v>-5</v>
      </c>
      <c r="P42" s="34">
        <f t="shared" si="36"/>
        <v>138</v>
      </c>
    </row>
    <row r="43" spans="1:16" ht="16.5" customHeight="1" hidden="1">
      <c r="A43" s="4" t="s">
        <v>21</v>
      </c>
      <c r="B43" s="12">
        <v>562</v>
      </c>
      <c r="C43" s="8">
        <v>440</v>
      </c>
      <c r="D43" s="8">
        <f t="shared" si="31"/>
        <v>122</v>
      </c>
      <c r="E43" s="8">
        <v>249</v>
      </c>
      <c r="F43" s="8">
        <v>262</v>
      </c>
      <c r="G43" s="8">
        <f t="shared" si="32"/>
        <v>-13</v>
      </c>
      <c r="H43" s="8">
        <v>323</v>
      </c>
      <c r="I43" s="8">
        <v>323</v>
      </c>
      <c r="J43" s="8">
        <f t="shared" si="33"/>
        <v>0</v>
      </c>
      <c r="K43" s="8">
        <v>2</v>
      </c>
      <c r="L43" s="8">
        <f t="shared" si="34"/>
        <v>111</v>
      </c>
      <c r="M43" s="8">
        <v>222</v>
      </c>
      <c r="N43" s="8">
        <v>179</v>
      </c>
      <c r="O43" s="29">
        <f t="shared" si="35"/>
        <v>43</v>
      </c>
      <c r="P43" s="34">
        <f t="shared" si="36"/>
        <v>154</v>
      </c>
    </row>
    <row r="44" spans="1:16" ht="16.5" customHeight="1" hidden="1">
      <c r="A44" s="4" t="s">
        <v>14</v>
      </c>
      <c r="B44" s="12">
        <v>489</v>
      </c>
      <c r="C44" s="8">
        <v>411</v>
      </c>
      <c r="D44" s="8">
        <f t="shared" si="31"/>
        <v>78</v>
      </c>
      <c r="E44" s="8">
        <v>195</v>
      </c>
      <c r="F44" s="8">
        <v>224</v>
      </c>
      <c r="G44" s="8">
        <f t="shared" si="32"/>
        <v>-29</v>
      </c>
      <c r="H44" s="8">
        <v>260</v>
      </c>
      <c r="I44" s="8">
        <v>247</v>
      </c>
      <c r="J44" s="8">
        <f t="shared" si="33"/>
        <v>13</v>
      </c>
      <c r="K44" s="8">
        <v>2</v>
      </c>
      <c r="L44" s="8">
        <f t="shared" si="34"/>
        <v>64</v>
      </c>
      <c r="M44" s="8">
        <v>177</v>
      </c>
      <c r="N44" s="8">
        <v>167</v>
      </c>
      <c r="O44" s="29">
        <f t="shared" si="35"/>
        <v>10</v>
      </c>
      <c r="P44" s="34">
        <f t="shared" si="36"/>
        <v>74</v>
      </c>
    </row>
    <row r="45" spans="1:16" ht="16.5" customHeight="1" hidden="1">
      <c r="A45" s="4" t="s">
        <v>15</v>
      </c>
      <c r="B45" s="12">
        <v>459</v>
      </c>
      <c r="C45" s="8">
        <v>333</v>
      </c>
      <c r="D45" s="8">
        <f t="shared" si="31"/>
        <v>126</v>
      </c>
      <c r="E45" s="8">
        <v>203</v>
      </c>
      <c r="F45" s="8">
        <v>223</v>
      </c>
      <c r="G45" s="8">
        <f t="shared" si="32"/>
        <v>-20</v>
      </c>
      <c r="H45" s="8">
        <v>257</v>
      </c>
      <c r="I45" s="8">
        <v>235</v>
      </c>
      <c r="J45" s="8">
        <f t="shared" si="33"/>
        <v>22</v>
      </c>
      <c r="K45" s="8">
        <v>1</v>
      </c>
      <c r="L45" s="8">
        <f t="shared" si="34"/>
        <v>129</v>
      </c>
      <c r="M45" s="8">
        <v>155</v>
      </c>
      <c r="N45" s="8">
        <v>114</v>
      </c>
      <c r="O45" s="29">
        <f t="shared" si="35"/>
        <v>41</v>
      </c>
      <c r="P45" s="34">
        <f t="shared" si="36"/>
        <v>170</v>
      </c>
    </row>
    <row r="46" spans="1:16" ht="16.5" customHeight="1" hidden="1" thickBot="1">
      <c r="A46" s="5" t="s">
        <v>16</v>
      </c>
      <c r="B46" s="12">
        <v>272</v>
      </c>
      <c r="C46" s="8">
        <v>211</v>
      </c>
      <c r="D46" s="8">
        <f t="shared" si="31"/>
        <v>61</v>
      </c>
      <c r="E46" s="8">
        <v>157</v>
      </c>
      <c r="F46" s="8">
        <v>122</v>
      </c>
      <c r="G46" s="8">
        <f t="shared" si="32"/>
        <v>35</v>
      </c>
      <c r="H46" s="8">
        <v>114</v>
      </c>
      <c r="I46" s="8">
        <v>149</v>
      </c>
      <c r="J46" s="8">
        <f t="shared" si="33"/>
        <v>-35</v>
      </c>
      <c r="K46" s="8">
        <v>0</v>
      </c>
      <c r="L46" s="8">
        <f t="shared" si="34"/>
        <v>61</v>
      </c>
      <c r="M46" s="8">
        <v>142</v>
      </c>
      <c r="N46" s="8">
        <v>155</v>
      </c>
      <c r="O46" s="29">
        <f t="shared" si="35"/>
        <v>-13</v>
      </c>
      <c r="P46" s="34">
        <f t="shared" si="36"/>
        <v>48</v>
      </c>
    </row>
    <row r="47" spans="1:16" ht="16.5" customHeight="1" thickBot="1">
      <c r="A47" s="3" t="s">
        <v>58</v>
      </c>
      <c r="B47" s="12">
        <v>811</v>
      </c>
      <c r="C47" s="8">
        <v>767</v>
      </c>
      <c r="D47" s="8">
        <f aca="true" t="shared" si="37" ref="D47:D52">B47-C47</f>
        <v>44</v>
      </c>
      <c r="E47" s="8">
        <v>420</v>
      </c>
      <c r="F47" s="8">
        <v>431</v>
      </c>
      <c r="G47" s="8">
        <f aca="true" t="shared" si="38" ref="G47:G52">E47-F47</f>
        <v>-11</v>
      </c>
      <c r="H47" s="8">
        <v>614</v>
      </c>
      <c r="I47" s="8">
        <v>614</v>
      </c>
      <c r="J47" s="8">
        <f aca="true" t="shared" si="39" ref="J47:J52">H47-I47</f>
        <v>0</v>
      </c>
      <c r="K47" s="8">
        <v>4</v>
      </c>
      <c r="L47" s="8">
        <f aca="true" t="shared" si="40" ref="L47:L52">D47+G47+J47+K47</f>
        <v>37</v>
      </c>
      <c r="M47" s="8">
        <v>452</v>
      </c>
      <c r="N47" s="8">
        <v>449</v>
      </c>
      <c r="O47" s="29">
        <f aca="true" t="shared" si="41" ref="O47:O52">M47-N47</f>
        <v>3</v>
      </c>
      <c r="P47" s="34">
        <f aca="true" t="shared" si="42" ref="P47:P52">L47+O47</f>
        <v>40</v>
      </c>
    </row>
    <row r="48" spans="1:16" ht="16.5" customHeight="1" hidden="1">
      <c r="A48" s="4" t="s">
        <v>22</v>
      </c>
      <c r="B48" s="12">
        <v>441</v>
      </c>
      <c r="C48" s="8">
        <v>391</v>
      </c>
      <c r="D48" s="8">
        <f t="shared" si="37"/>
        <v>50</v>
      </c>
      <c r="E48" s="8">
        <v>203</v>
      </c>
      <c r="F48" s="8">
        <v>222</v>
      </c>
      <c r="G48" s="8">
        <f t="shared" si="38"/>
        <v>-19</v>
      </c>
      <c r="H48" s="8">
        <v>303</v>
      </c>
      <c r="I48" s="8">
        <v>303</v>
      </c>
      <c r="J48" s="8">
        <f t="shared" si="39"/>
        <v>0</v>
      </c>
      <c r="K48" s="8">
        <v>3</v>
      </c>
      <c r="L48" s="8">
        <f t="shared" si="40"/>
        <v>34</v>
      </c>
      <c r="M48" s="8">
        <v>249</v>
      </c>
      <c r="N48" s="8">
        <v>235</v>
      </c>
      <c r="O48" s="29">
        <f t="shared" si="41"/>
        <v>14</v>
      </c>
      <c r="P48" s="34">
        <f t="shared" si="42"/>
        <v>48</v>
      </c>
    </row>
    <row r="49" spans="1:16" ht="16.5" customHeight="1" hidden="1">
      <c r="A49" s="4" t="s">
        <v>21</v>
      </c>
      <c r="B49" s="12">
        <v>370</v>
      </c>
      <c r="C49" s="8">
        <v>376</v>
      </c>
      <c r="D49" s="8">
        <f t="shared" si="37"/>
        <v>-6</v>
      </c>
      <c r="E49" s="8">
        <v>217</v>
      </c>
      <c r="F49" s="8">
        <v>209</v>
      </c>
      <c r="G49" s="8">
        <f t="shared" si="38"/>
        <v>8</v>
      </c>
      <c r="H49" s="8">
        <v>311</v>
      </c>
      <c r="I49" s="8">
        <v>311</v>
      </c>
      <c r="J49" s="8">
        <f t="shared" si="39"/>
        <v>0</v>
      </c>
      <c r="K49" s="8">
        <v>1</v>
      </c>
      <c r="L49" s="8">
        <f t="shared" si="40"/>
        <v>3</v>
      </c>
      <c r="M49" s="8">
        <v>203</v>
      </c>
      <c r="N49" s="8">
        <v>214</v>
      </c>
      <c r="O49" s="29">
        <f t="shared" si="41"/>
        <v>-11</v>
      </c>
      <c r="P49" s="34">
        <f t="shared" si="42"/>
        <v>-8</v>
      </c>
    </row>
    <row r="50" spans="1:16" ht="16.5" customHeight="1" hidden="1">
      <c r="A50" s="4" t="s">
        <v>14</v>
      </c>
      <c r="B50" s="12">
        <v>287</v>
      </c>
      <c r="C50" s="8">
        <v>291</v>
      </c>
      <c r="D50" s="8">
        <f t="shared" si="37"/>
        <v>-4</v>
      </c>
      <c r="E50" s="8">
        <v>131</v>
      </c>
      <c r="F50" s="8">
        <v>81</v>
      </c>
      <c r="G50" s="8">
        <f t="shared" si="38"/>
        <v>50</v>
      </c>
      <c r="H50" s="8">
        <v>234</v>
      </c>
      <c r="I50" s="8">
        <v>217</v>
      </c>
      <c r="J50" s="8">
        <f t="shared" si="39"/>
        <v>17</v>
      </c>
      <c r="K50" s="8">
        <v>3</v>
      </c>
      <c r="L50" s="8">
        <f t="shared" si="40"/>
        <v>66</v>
      </c>
      <c r="M50" s="8">
        <v>152</v>
      </c>
      <c r="N50" s="8">
        <v>183</v>
      </c>
      <c r="O50" s="29">
        <f t="shared" si="41"/>
        <v>-31</v>
      </c>
      <c r="P50" s="34">
        <f t="shared" si="42"/>
        <v>35</v>
      </c>
    </row>
    <row r="51" spans="1:16" ht="16.5" customHeight="1" hidden="1">
      <c r="A51" s="4" t="s">
        <v>15</v>
      </c>
      <c r="B51" s="12">
        <v>297</v>
      </c>
      <c r="C51" s="8">
        <v>267</v>
      </c>
      <c r="D51" s="8">
        <f t="shared" si="37"/>
        <v>30</v>
      </c>
      <c r="E51" s="8">
        <v>164</v>
      </c>
      <c r="F51" s="8">
        <v>162</v>
      </c>
      <c r="G51" s="8">
        <f t="shared" si="38"/>
        <v>2</v>
      </c>
      <c r="H51" s="8">
        <v>240</v>
      </c>
      <c r="I51" s="8">
        <v>257</v>
      </c>
      <c r="J51" s="8">
        <f t="shared" si="39"/>
        <v>-17</v>
      </c>
      <c r="K51" s="8">
        <v>1</v>
      </c>
      <c r="L51" s="8">
        <f t="shared" si="40"/>
        <v>16</v>
      </c>
      <c r="M51" s="8">
        <v>150</v>
      </c>
      <c r="N51" s="8">
        <v>114</v>
      </c>
      <c r="O51" s="29">
        <f t="shared" si="41"/>
        <v>36</v>
      </c>
      <c r="P51" s="34">
        <f t="shared" si="42"/>
        <v>52</v>
      </c>
    </row>
    <row r="52" spans="1:16" ht="16.5" customHeight="1" hidden="1" thickBot="1">
      <c r="A52" s="5" t="s">
        <v>16</v>
      </c>
      <c r="B52" s="12">
        <v>227</v>
      </c>
      <c r="C52" s="8">
        <v>209</v>
      </c>
      <c r="D52" s="8">
        <f t="shared" si="37"/>
        <v>18</v>
      </c>
      <c r="E52" s="8">
        <v>125</v>
      </c>
      <c r="F52" s="8">
        <v>188</v>
      </c>
      <c r="G52" s="8">
        <f t="shared" si="38"/>
        <v>-63</v>
      </c>
      <c r="H52" s="8">
        <v>140</v>
      </c>
      <c r="I52" s="8">
        <v>140</v>
      </c>
      <c r="J52" s="8">
        <f t="shared" si="39"/>
        <v>0</v>
      </c>
      <c r="K52" s="8">
        <v>0</v>
      </c>
      <c r="L52" s="8">
        <f t="shared" si="40"/>
        <v>-45</v>
      </c>
      <c r="M52" s="8">
        <v>150</v>
      </c>
      <c r="N52" s="8">
        <v>152</v>
      </c>
      <c r="O52" s="29">
        <f t="shared" si="41"/>
        <v>-2</v>
      </c>
      <c r="P52" s="34">
        <f t="shared" si="42"/>
        <v>-47</v>
      </c>
    </row>
    <row r="53" spans="1:16" ht="16.5" customHeight="1" thickBot="1">
      <c r="A53" s="3" t="s">
        <v>59</v>
      </c>
      <c r="B53" s="12">
        <v>704</v>
      </c>
      <c r="C53" s="8">
        <v>929</v>
      </c>
      <c r="D53" s="8">
        <f aca="true" t="shared" si="43" ref="D53:D58">B53-C53</f>
        <v>-225</v>
      </c>
      <c r="E53" s="8">
        <v>369</v>
      </c>
      <c r="F53" s="8">
        <v>368</v>
      </c>
      <c r="G53" s="8">
        <f aca="true" t="shared" si="44" ref="G53:G58">E53-F53</f>
        <v>1</v>
      </c>
      <c r="H53" s="8">
        <v>583</v>
      </c>
      <c r="I53" s="8">
        <v>583</v>
      </c>
      <c r="J53" s="8">
        <f aca="true" t="shared" si="45" ref="J53:J58">H53-I53</f>
        <v>0</v>
      </c>
      <c r="K53" s="8">
        <v>1</v>
      </c>
      <c r="L53" s="8">
        <f aca="true" t="shared" si="46" ref="L53:L58">D53+G53+J53+K53</f>
        <v>-223</v>
      </c>
      <c r="M53" s="8">
        <v>454</v>
      </c>
      <c r="N53" s="8">
        <v>490</v>
      </c>
      <c r="O53" s="29">
        <f aca="true" t="shared" si="47" ref="O53:O58">M53-N53</f>
        <v>-36</v>
      </c>
      <c r="P53" s="34">
        <f aca="true" t="shared" si="48" ref="P53:P58">L53+O53</f>
        <v>-259</v>
      </c>
    </row>
    <row r="54" spans="1:16" ht="16.5" customHeight="1" hidden="1">
      <c r="A54" s="4" t="s">
        <v>22</v>
      </c>
      <c r="B54" s="12">
        <v>376</v>
      </c>
      <c r="C54" s="8">
        <v>438</v>
      </c>
      <c r="D54" s="8">
        <f t="shared" si="43"/>
        <v>-62</v>
      </c>
      <c r="E54" s="8">
        <v>190</v>
      </c>
      <c r="F54" s="8">
        <v>179</v>
      </c>
      <c r="G54" s="8">
        <f t="shared" si="44"/>
        <v>11</v>
      </c>
      <c r="H54" s="8">
        <v>277</v>
      </c>
      <c r="I54" s="8">
        <v>277</v>
      </c>
      <c r="J54" s="8">
        <f t="shared" si="45"/>
        <v>0</v>
      </c>
      <c r="K54" s="8">
        <v>1</v>
      </c>
      <c r="L54" s="8">
        <f t="shared" si="46"/>
        <v>-50</v>
      </c>
      <c r="M54" s="8">
        <v>231</v>
      </c>
      <c r="N54" s="8">
        <v>247</v>
      </c>
      <c r="O54" s="29">
        <f t="shared" si="47"/>
        <v>-16</v>
      </c>
      <c r="P54" s="34">
        <f t="shared" si="48"/>
        <v>-66</v>
      </c>
    </row>
    <row r="55" spans="1:16" ht="16.5" customHeight="1" hidden="1">
      <c r="A55" s="4" t="s">
        <v>21</v>
      </c>
      <c r="B55" s="12">
        <v>328</v>
      </c>
      <c r="C55" s="8">
        <v>491</v>
      </c>
      <c r="D55" s="8">
        <f t="shared" si="43"/>
        <v>-163</v>
      </c>
      <c r="E55" s="8">
        <v>179</v>
      </c>
      <c r="F55" s="8">
        <v>189</v>
      </c>
      <c r="G55" s="8">
        <f t="shared" si="44"/>
        <v>-10</v>
      </c>
      <c r="H55" s="8">
        <v>306</v>
      </c>
      <c r="I55" s="8">
        <v>306</v>
      </c>
      <c r="J55" s="8">
        <f t="shared" si="45"/>
        <v>0</v>
      </c>
      <c r="K55" s="8">
        <v>0</v>
      </c>
      <c r="L55" s="8">
        <f t="shared" si="46"/>
        <v>-173</v>
      </c>
      <c r="M55" s="8">
        <v>223</v>
      </c>
      <c r="N55" s="8">
        <v>243</v>
      </c>
      <c r="O55" s="29">
        <f t="shared" si="47"/>
        <v>-20</v>
      </c>
      <c r="P55" s="34">
        <f t="shared" si="48"/>
        <v>-193</v>
      </c>
    </row>
    <row r="56" spans="1:16" ht="16.5" customHeight="1" hidden="1">
      <c r="A56" s="4" t="s">
        <v>14</v>
      </c>
      <c r="B56" s="12">
        <v>259</v>
      </c>
      <c r="C56" s="8">
        <v>404</v>
      </c>
      <c r="D56" s="8">
        <f t="shared" si="43"/>
        <v>-145</v>
      </c>
      <c r="E56" s="8">
        <v>123</v>
      </c>
      <c r="F56" s="8">
        <v>148</v>
      </c>
      <c r="G56" s="8">
        <f t="shared" si="44"/>
        <v>-25</v>
      </c>
      <c r="H56" s="8">
        <v>247</v>
      </c>
      <c r="I56" s="8">
        <v>238</v>
      </c>
      <c r="J56" s="8">
        <f t="shared" si="45"/>
        <v>9</v>
      </c>
      <c r="K56" s="8">
        <v>1</v>
      </c>
      <c r="L56" s="8">
        <f t="shared" si="46"/>
        <v>-160</v>
      </c>
      <c r="M56" s="8">
        <v>142</v>
      </c>
      <c r="N56" s="8">
        <v>194</v>
      </c>
      <c r="O56" s="29">
        <f t="shared" si="47"/>
        <v>-52</v>
      </c>
      <c r="P56" s="34">
        <f t="shared" si="48"/>
        <v>-212</v>
      </c>
    </row>
    <row r="57" spans="1:16" ht="16.5" customHeight="1" hidden="1">
      <c r="A57" s="4" t="s">
        <v>15</v>
      </c>
      <c r="B57" s="12">
        <v>231</v>
      </c>
      <c r="C57" s="8">
        <v>302</v>
      </c>
      <c r="D57" s="8">
        <f t="shared" si="43"/>
        <v>-71</v>
      </c>
      <c r="E57" s="8">
        <v>148</v>
      </c>
      <c r="F57" s="8">
        <v>135</v>
      </c>
      <c r="G57" s="8">
        <f t="shared" si="44"/>
        <v>13</v>
      </c>
      <c r="H57" s="8">
        <v>233</v>
      </c>
      <c r="I57" s="8">
        <v>183</v>
      </c>
      <c r="J57" s="8">
        <f t="shared" si="45"/>
        <v>50</v>
      </c>
      <c r="K57" s="8">
        <v>0</v>
      </c>
      <c r="L57" s="8">
        <f t="shared" si="46"/>
        <v>-8</v>
      </c>
      <c r="M57" s="8">
        <v>164</v>
      </c>
      <c r="N57" s="8">
        <v>134</v>
      </c>
      <c r="O57" s="29">
        <f t="shared" si="47"/>
        <v>30</v>
      </c>
      <c r="P57" s="34">
        <f t="shared" si="48"/>
        <v>22</v>
      </c>
    </row>
    <row r="58" spans="1:16" ht="16.5" customHeight="1" hidden="1" thickBot="1">
      <c r="A58" s="5" t="s">
        <v>16</v>
      </c>
      <c r="B58" s="12">
        <v>214</v>
      </c>
      <c r="C58" s="8">
        <v>223</v>
      </c>
      <c r="D58" s="8">
        <f t="shared" si="43"/>
        <v>-9</v>
      </c>
      <c r="E58" s="8">
        <v>98</v>
      </c>
      <c r="F58" s="8">
        <v>85</v>
      </c>
      <c r="G58" s="8">
        <f t="shared" si="44"/>
        <v>13</v>
      </c>
      <c r="H58" s="8">
        <v>103</v>
      </c>
      <c r="I58" s="8">
        <v>162</v>
      </c>
      <c r="J58" s="8">
        <f t="shared" si="45"/>
        <v>-59</v>
      </c>
      <c r="K58" s="8">
        <v>0</v>
      </c>
      <c r="L58" s="8">
        <f t="shared" si="46"/>
        <v>-55</v>
      </c>
      <c r="M58" s="8">
        <v>148</v>
      </c>
      <c r="N58" s="8">
        <v>162</v>
      </c>
      <c r="O58" s="29">
        <f t="shared" si="47"/>
        <v>-14</v>
      </c>
      <c r="P58" s="34">
        <f t="shared" si="48"/>
        <v>-69</v>
      </c>
    </row>
    <row r="59" spans="1:16" ht="16.5" customHeight="1" thickBot="1">
      <c r="A59" s="3" t="s">
        <v>48</v>
      </c>
      <c r="B59" s="12">
        <v>851</v>
      </c>
      <c r="C59" s="8">
        <v>990</v>
      </c>
      <c r="D59" s="8">
        <f aca="true" t="shared" si="49" ref="D59:D64">B59-C59</f>
        <v>-139</v>
      </c>
      <c r="E59" s="8">
        <v>378</v>
      </c>
      <c r="F59" s="8">
        <v>320</v>
      </c>
      <c r="G59" s="8">
        <f aca="true" t="shared" si="50" ref="G59:G64">E59-F59</f>
        <v>58</v>
      </c>
      <c r="H59" s="8">
        <v>517</v>
      </c>
      <c r="I59" s="8">
        <v>517</v>
      </c>
      <c r="J59" s="8">
        <f aca="true" t="shared" si="51" ref="J59:J64">H59-I59</f>
        <v>0</v>
      </c>
      <c r="K59" s="8">
        <v>0</v>
      </c>
      <c r="L59" s="8">
        <f aca="true" t="shared" si="52" ref="L59:L64">D59+G59+J59+K59</f>
        <v>-81</v>
      </c>
      <c r="M59" s="8">
        <v>477</v>
      </c>
      <c r="N59" s="8">
        <v>718</v>
      </c>
      <c r="O59" s="29">
        <f aca="true" t="shared" si="53" ref="O59:O64">M59-N59</f>
        <v>-241</v>
      </c>
      <c r="P59" s="34">
        <f aca="true" t="shared" si="54" ref="P59:P64">L59+O59</f>
        <v>-322</v>
      </c>
    </row>
    <row r="60" spans="1:16" ht="16.5" customHeight="1" hidden="1">
      <c r="A60" s="4" t="s">
        <v>22</v>
      </c>
      <c r="B60" s="12">
        <v>476</v>
      </c>
      <c r="C60" s="8">
        <v>493</v>
      </c>
      <c r="D60" s="8">
        <f t="shared" si="49"/>
        <v>-17</v>
      </c>
      <c r="E60" s="8">
        <v>224</v>
      </c>
      <c r="F60" s="8">
        <v>164</v>
      </c>
      <c r="G60" s="8">
        <f t="shared" si="50"/>
        <v>60</v>
      </c>
      <c r="H60" s="8">
        <v>263</v>
      </c>
      <c r="I60" s="8">
        <v>263</v>
      </c>
      <c r="J60" s="8">
        <f t="shared" si="51"/>
        <v>0</v>
      </c>
      <c r="K60" s="8">
        <v>0</v>
      </c>
      <c r="L60" s="8">
        <f t="shared" si="52"/>
        <v>43</v>
      </c>
      <c r="M60" s="8">
        <v>252</v>
      </c>
      <c r="N60" s="8">
        <v>388</v>
      </c>
      <c r="O60" s="29">
        <f t="shared" si="53"/>
        <v>-136</v>
      </c>
      <c r="P60" s="34">
        <f t="shared" si="54"/>
        <v>-93</v>
      </c>
    </row>
    <row r="61" spans="1:16" ht="16.5" customHeight="1" hidden="1">
      <c r="A61" s="4" t="s">
        <v>21</v>
      </c>
      <c r="B61" s="12">
        <v>375</v>
      </c>
      <c r="C61" s="8">
        <v>497</v>
      </c>
      <c r="D61" s="8">
        <f t="shared" si="49"/>
        <v>-122</v>
      </c>
      <c r="E61" s="8">
        <v>154</v>
      </c>
      <c r="F61" s="8">
        <v>156</v>
      </c>
      <c r="G61" s="8">
        <f t="shared" si="50"/>
        <v>-2</v>
      </c>
      <c r="H61" s="8">
        <v>254</v>
      </c>
      <c r="I61" s="8">
        <v>254</v>
      </c>
      <c r="J61" s="8">
        <f t="shared" si="51"/>
        <v>0</v>
      </c>
      <c r="K61" s="8">
        <v>0</v>
      </c>
      <c r="L61" s="8">
        <f t="shared" si="52"/>
        <v>-124</v>
      </c>
      <c r="M61" s="8">
        <v>225</v>
      </c>
      <c r="N61" s="8">
        <v>330</v>
      </c>
      <c r="O61" s="29">
        <f t="shared" si="53"/>
        <v>-105</v>
      </c>
      <c r="P61" s="34">
        <f t="shared" si="54"/>
        <v>-229</v>
      </c>
    </row>
    <row r="62" spans="1:16" ht="16.5" customHeight="1" hidden="1">
      <c r="A62" s="4" t="s">
        <v>14</v>
      </c>
      <c r="B62" s="12">
        <v>235</v>
      </c>
      <c r="C62" s="8">
        <v>391</v>
      </c>
      <c r="D62" s="8">
        <f t="shared" si="49"/>
        <v>-156</v>
      </c>
      <c r="E62" s="8">
        <v>135</v>
      </c>
      <c r="F62" s="8">
        <v>128</v>
      </c>
      <c r="G62" s="8">
        <f t="shared" si="50"/>
        <v>7</v>
      </c>
      <c r="H62" s="8">
        <v>156</v>
      </c>
      <c r="I62" s="8">
        <v>233</v>
      </c>
      <c r="J62" s="8">
        <f t="shared" si="51"/>
        <v>-77</v>
      </c>
      <c r="K62" s="8">
        <v>0</v>
      </c>
      <c r="L62" s="8">
        <f t="shared" si="52"/>
        <v>-226</v>
      </c>
      <c r="M62" s="8">
        <v>193</v>
      </c>
      <c r="N62" s="8">
        <v>270</v>
      </c>
      <c r="O62" s="29">
        <f t="shared" si="53"/>
        <v>-77</v>
      </c>
      <c r="P62" s="34">
        <f t="shared" si="54"/>
        <v>-303</v>
      </c>
    </row>
    <row r="63" spans="1:16" ht="16.5" customHeight="1" hidden="1">
      <c r="A63" s="4" t="s">
        <v>15</v>
      </c>
      <c r="B63" s="12">
        <v>355</v>
      </c>
      <c r="C63" s="8">
        <v>355</v>
      </c>
      <c r="D63" s="8">
        <f t="shared" si="49"/>
        <v>0</v>
      </c>
      <c r="E63" s="8">
        <v>153</v>
      </c>
      <c r="F63" s="8">
        <v>120</v>
      </c>
      <c r="G63" s="8">
        <f t="shared" si="50"/>
        <v>33</v>
      </c>
      <c r="H63" s="8">
        <v>268</v>
      </c>
      <c r="I63" s="8">
        <v>166</v>
      </c>
      <c r="J63" s="8">
        <f t="shared" si="51"/>
        <v>102</v>
      </c>
      <c r="K63" s="8">
        <v>0</v>
      </c>
      <c r="L63" s="8">
        <f t="shared" si="52"/>
        <v>135</v>
      </c>
      <c r="M63" s="8">
        <v>149</v>
      </c>
      <c r="N63" s="8">
        <v>184</v>
      </c>
      <c r="O63" s="29">
        <f t="shared" si="53"/>
        <v>-35</v>
      </c>
      <c r="P63" s="34">
        <f t="shared" si="54"/>
        <v>100</v>
      </c>
    </row>
    <row r="64" spans="1:16" ht="16.5" customHeight="1" hidden="1" thickBot="1">
      <c r="A64" s="5" t="s">
        <v>16</v>
      </c>
      <c r="B64" s="12">
        <v>261</v>
      </c>
      <c r="C64" s="8">
        <v>244</v>
      </c>
      <c r="D64" s="8">
        <f t="shared" si="49"/>
        <v>17</v>
      </c>
      <c r="E64" s="8">
        <v>90</v>
      </c>
      <c r="F64" s="8">
        <v>72</v>
      </c>
      <c r="G64" s="8">
        <f t="shared" si="50"/>
        <v>18</v>
      </c>
      <c r="H64" s="8">
        <v>93</v>
      </c>
      <c r="I64" s="8">
        <v>118</v>
      </c>
      <c r="J64" s="8">
        <f t="shared" si="51"/>
        <v>-25</v>
      </c>
      <c r="K64" s="8">
        <v>0</v>
      </c>
      <c r="L64" s="8">
        <f t="shared" si="52"/>
        <v>10</v>
      </c>
      <c r="M64" s="8">
        <v>135</v>
      </c>
      <c r="N64" s="8">
        <v>264</v>
      </c>
      <c r="O64" s="29">
        <f t="shared" si="53"/>
        <v>-129</v>
      </c>
      <c r="P64" s="34">
        <f t="shared" si="54"/>
        <v>-119</v>
      </c>
    </row>
    <row r="65" spans="1:16" ht="16.5" customHeight="1" thickBot="1">
      <c r="A65" s="3" t="s">
        <v>49</v>
      </c>
      <c r="B65" s="12">
        <v>923</v>
      </c>
      <c r="C65" s="8">
        <v>1029</v>
      </c>
      <c r="D65" s="8">
        <f aca="true" t="shared" si="55" ref="D65:D70">B65-C65</f>
        <v>-106</v>
      </c>
      <c r="E65" s="8">
        <v>424</v>
      </c>
      <c r="F65" s="8">
        <v>341</v>
      </c>
      <c r="G65" s="8">
        <f aca="true" t="shared" si="56" ref="G65:G70">E65-F65</f>
        <v>83</v>
      </c>
      <c r="H65" s="8">
        <v>650</v>
      </c>
      <c r="I65" s="8">
        <v>650</v>
      </c>
      <c r="J65" s="8">
        <f aca="true" t="shared" si="57" ref="J65:J70">H65-I65</f>
        <v>0</v>
      </c>
      <c r="K65" s="8">
        <v>5</v>
      </c>
      <c r="L65" s="8">
        <f aca="true" t="shared" si="58" ref="L65:L70">D65+G65+J65+K65</f>
        <v>-18</v>
      </c>
      <c r="M65" s="8">
        <v>410</v>
      </c>
      <c r="N65" s="8">
        <v>545</v>
      </c>
      <c r="O65" s="29">
        <f aca="true" t="shared" si="59" ref="O65:O70">M65-N65</f>
        <v>-135</v>
      </c>
      <c r="P65" s="34">
        <f aca="true" t="shared" si="60" ref="P65:P70">L65+O65</f>
        <v>-153</v>
      </c>
    </row>
    <row r="66" spans="1:16" ht="16.5" customHeight="1" hidden="1">
      <c r="A66" s="4" t="s">
        <v>22</v>
      </c>
      <c r="B66" s="12">
        <v>560</v>
      </c>
      <c r="C66" s="8">
        <v>512</v>
      </c>
      <c r="D66" s="8">
        <f t="shared" si="55"/>
        <v>48</v>
      </c>
      <c r="E66" s="8">
        <v>223</v>
      </c>
      <c r="F66" s="8">
        <v>147</v>
      </c>
      <c r="G66" s="8">
        <f t="shared" si="56"/>
        <v>76</v>
      </c>
      <c r="H66" s="8">
        <v>326</v>
      </c>
      <c r="I66" s="8">
        <v>326</v>
      </c>
      <c r="J66" s="8">
        <f t="shared" si="57"/>
        <v>0</v>
      </c>
      <c r="K66" s="8">
        <v>3</v>
      </c>
      <c r="L66" s="8">
        <f t="shared" si="58"/>
        <v>127</v>
      </c>
      <c r="M66" s="8">
        <v>209</v>
      </c>
      <c r="N66" s="8">
        <v>285</v>
      </c>
      <c r="O66" s="29">
        <f t="shared" si="59"/>
        <v>-76</v>
      </c>
      <c r="P66" s="34">
        <f t="shared" si="60"/>
        <v>51</v>
      </c>
    </row>
    <row r="67" spans="1:16" ht="16.5" customHeight="1" hidden="1">
      <c r="A67" s="4" t="s">
        <v>21</v>
      </c>
      <c r="B67" s="12">
        <v>363</v>
      </c>
      <c r="C67" s="8">
        <v>517</v>
      </c>
      <c r="D67" s="8">
        <f t="shared" si="55"/>
        <v>-154</v>
      </c>
      <c r="E67" s="8">
        <v>201</v>
      </c>
      <c r="F67" s="8">
        <v>194</v>
      </c>
      <c r="G67" s="8">
        <f t="shared" si="56"/>
        <v>7</v>
      </c>
      <c r="H67" s="8">
        <v>324</v>
      </c>
      <c r="I67" s="8">
        <v>324</v>
      </c>
      <c r="J67" s="8">
        <f t="shared" si="57"/>
        <v>0</v>
      </c>
      <c r="K67" s="8">
        <v>2</v>
      </c>
      <c r="L67" s="8">
        <f t="shared" si="58"/>
        <v>-145</v>
      </c>
      <c r="M67" s="8">
        <v>201</v>
      </c>
      <c r="N67" s="8">
        <v>260</v>
      </c>
      <c r="O67" s="29">
        <f t="shared" si="59"/>
        <v>-59</v>
      </c>
      <c r="P67" s="34">
        <f t="shared" si="60"/>
        <v>-204</v>
      </c>
    </row>
    <row r="68" spans="1:16" ht="16.5" customHeight="1" hidden="1">
      <c r="A68" s="4" t="s">
        <v>14</v>
      </c>
      <c r="B68" s="12">
        <v>306</v>
      </c>
      <c r="C68" s="8">
        <v>389</v>
      </c>
      <c r="D68" s="8">
        <f t="shared" si="55"/>
        <v>-83</v>
      </c>
      <c r="E68" s="8">
        <v>141</v>
      </c>
      <c r="F68" s="8">
        <v>114</v>
      </c>
      <c r="G68" s="8">
        <f t="shared" si="56"/>
        <v>27</v>
      </c>
      <c r="H68" s="8">
        <v>279</v>
      </c>
      <c r="I68" s="8">
        <v>257</v>
      </c>
      <c r="J68" s="8">
        <f t="shared" si="57"/>
        <v>22</v>
      </c>
      <c r="K68" s="8">
        <v>4</v>
      </c>
      <c r="L68" s="8">
        <f t="shared" si="58"/>
        <v>-30</v>
      </c>
      <c r="M68" s="8">
        <v>159</v>
      </c>
      <c r="N68" s="8">
        <v>220</v>
      </c>
      <c r="O68" s="29">
        <f t="shared" si="59"/>
        <v>-61</v>
      </c>
      <c r="P68" s="34">
        <f t="shared" si="60"/>
        <v>-91</v>
      </c>
    </row>
    <row r="69" spans="1:16" ht="16.5" customHeight="1" hidden="1">
      <c r="A69" s="4" t="s">
        <v>15</v>
      </c>
      <c r="B69" s="12">
        <v>317</v>
      </c>
      <c r="C69" s="8">
        <v>352</v>
      </c>
      <c r="D69" s="8">
        <f t="shared" si="55"/>
        <v>-35</v>
      </c>
      <c r="E69" s="8">
        <v>173</v>
      </c>
      <c r="F69" s="8">
        <v>140</v>
      </c>
      <c r="G69" s="8">
        <f t="shared" si="56"/>
        <v>33</v>
      </c>
      <c r="H69" s="8">
        <v>269</v>
      </c>
      <c r="I69" s="8">
        <v>243</v>
      </c>
      <c r="J69" s="8">
        <f t="shared" si="57"/>
        <v>26</v>
      </c>
      <c r="K69" s="8">
        <v>1</v>
      </c>
      <c r="L69" s="8">
        <f t="shared" si="58"/>
        <v>25</v>
      </c>
      <c r="M69" s="8">
        <v>124</v>
      </c>
      <c r="N69" s="8">
        <v>141</v>
      </c>
      <c r="O69" s="29">
        <f t="shared" si="59"/>
        <v>-17</v>
      </c>
      <c r="P69" s="34">
        <f t="shared" si="60"/>
        <v>8</v>
      </c>
    </row>
    <row r="70" spans="1:16" ht="16.5" customHeight="1" hidden="1" thickBot="1">
      <c r="A70" s="5" t="s">
        <v>16</v>
      </c>
      <c r="B70" s="12">
        <v>300</v>
      </c>
      <c r="C70" s="8">
        <v>288</v>
      </c>
      <c r="D70" s="8">
        <f t="shared" si="55"/>
        <v>12</v>
      </c>
      <c r="E70" s="8">
        <v>110</v>
      </c>
      <c r="F70" s="8">
        <v>87</v>
      </c>
      <c r="G70" s="8">
        <f t="shared" si="56"/>
        <v>23</v>
      </c>
      <c r="H70" s="8">
        <v>102</v>
      </c>
      <c r="I70" s="8">
        <v>150</v>
      </c>
      <c r="J70" s="8">
        <f t="shared" si="57"/>
        <v>-48</v>
      </c>
      <c r="K70" s="8">
        <v>0</v>
      </c>
      <c r="L70" s="8">
        <f t="shared" si="58"/>
        <v>-13</v>
      </c>
      <c r="M70" s="8">
        <v>127</v>
      </c>
      <c r="N70" s="8">
        <v>184</v>
      </c>
      <c r="O70" s="29">
        <f t="shared" si="59"/>
        <v>-57</v>
      </c>
      <c r="P70" s="34">
        <f t="shared" si="60"/>
        <v>-70</v>
      </c>
    </row>
    <row r="71" spans="1:16" ht="16.5" customHeight="1" thickBot="1">
      <c r="A71" s="3" t="s">
        <v>50</v>
      </c>
      <c r="B71" s="12">
        <v>2485</v>
      </c>
      <c r="C71" s="8">
        <v>4924</v>
      </c>
      <c r="D71" s="8">
        <f aca="true" t="shared" si="61" ref="D71:D76">B71-C71</f>
        <v>-2439</v>
      </c>
      <c r="E71" s="8">
        <v>1506</v>
      </c>
      <c r="F71" s="8">
        <v>396</v>
      </c>
      <c r="G71" s="8">
        <f aca="true" t="shared" si="62" ref="G71:G76">E71-F71</f>
        <v>1110</v>
      </c>
      <c r="H71" s="8">
        <v>1082</v>
      </c>
      <c r="I71" s="8">
        <v>1082</v>
      </c>
      <c r="J71" s="8">
        <f aca="true" t="shared" si="63" ref="J71:J76">H71-I71</f>
        <v>0</v>
      </c>
      <c r="K71" s="8">
        <v>26</v>
      </c>
      <c r="L71" s="8">
        <f aca="true" t="shared" si="64" ref="L71:L76">D71+G71+J71+K71</f>
        <v>-1303</v>
      </c>
      <c r="M71" s="8">
        <v>496</v>
      </c>
      <c r="N71" s="8">
        <v>555</v>
      </c>
      <c r="O71" s="29">
        <f aca="true" t="shared" si="65" ref="O71:O76">M71-N71</f>
        <v>-59</v>
      </c>
      <c r="P71" s="34">
        <f aca="true" t="shared" si="66" ref="P71:P76">L71+O71</f>
        <v>-1362</v>
      </c>
    </row>
    <row r="72" spans="1:16" ht="16.5" customHeight="1" hidden="1">
      <c r="A72" s="4" t="s">
        <v>22</v>
      </c>
      <c r="B72" s="12">
        <v>1412</v>
      </c>
      <c r="C72" s="8">
        <v>2821</v>
      </c>
      <c r="D72" s="8">
        <f t="shared" si="61"/>
        <v>-1409</v>
      </c>
      <c r="E72" s="8">
        <v>804</v>
      </c>
      <c r="F72" s="8">
        <v>190</v>
      </c>
      <c r="G72" s="8">
        <f t="shared" si="62"/>
        <v>614</v>
      </c>
      <c r="H72" s="8">
        <v>547</v>
      </c>
      <c r="I72" s="8">
        <v>547</v>
      </c>
      <c r="J72" s="8">
        <f t="shared" si="63"/>
        <v>0</v>
      </c>
      <c r="K72" s="8">
        <v>13</v>
      </c>
      <c r="L72" s="8">
        <f t="shared" si="64"/>
        <v>-782</v>
      </c>
      <c r="M72" s="8">
        <v>258</v>
      </c>
      <c r="N72" s="8">
        <v>308</v>
      </c>
      <c r="O72" s="29">
        <f t="shared" si="65"/>
        <v>-50</v>
      </c>
      <c r="P72" s="34">
        <f t="shared" si="66"/>
        <v>-832</v>
      </c>
    </row>
    <row r="73" spans="1:16" ht="16.5" customHeight="1" hidden="1">
      <c r="A73" s="4" t="s">
        <v>21</v>
      </c>
      <c r="B73" s="12">
        <v>1073</v>
      </c>
      <c r="C73" s="8">
        <v>2103</v>
      </c>
      <c r="D73" s="8">
        <f t="shared" si="61"/>
        <v>-1030</v>
      </c>
      <c r="E73" s="8">
        <v>702</v>
      </c>
      <c r="F73" s="8">
        <v>206</v>
      </c>
      <c r="G73" s="8">
        <f t="shared" si="62"/>
        <v>496</v>
      </c>
      <c r="H73" s="8">
        <v>535</v>
      </c>
      <c r="I73" s="8">
        <v>535</v>
      </c>
      <c r="J73" s="8">
        <f t="shared" si="63"/>
        <v>0</v>
      </c>
      <c r="K73" s="8">
        <v>13</v>
      </c>
      <c r="L73" s="8">
        <f t="shared" si="64"/>
        <v>-521</v>
      </c>
      <c r="M73" s="8">
        <v>238</v>
      </c>
      <c r="N73" s="8">
        <v>247</v>
      </c>
      <c r="O73" s="29">
        <f t="shared" si="65"/>
        <v>-9</v>
      </c>
      <c r="P73" s="34">
        <f t="shared" si="66"/>
        <v>-530</v>
      </c>
    </row>
    <row r="74" spans="1:16" ht="16.5" customHeight="1" hidden="1">
      <c r="A74" s="4" t="s">
        <v>14</v>
      </c>
      <c r="B74" s="12">
        <v>915</v>
      </c>
      <c r="C74" s="8">
        <v>1755</v>
      </c>
      <c r="D74" s="8">
        <f t="shared" si="61"/>
        <v>-840</v>
      </c>
      <c r="E74" s="8">
        <v>539</v>
      </c>
      <c r="F74" s="8">
        <v>15</v>
      </c>
      <c r="G74" s="8">
        <f t="shared" si="62"/>
        <v>524</v>
      </c>
      <c r="H74" s="8">
        <v>424</v>
      </c>
      <c r="I74" s="8">
        <v>445</v>
      </c>
      <c r="J74" s="8">
        <f t="shared" si="63"/>
        <v>-21</v>
      </c>
      <c r="K74" s="8">
        <v>8</v>
      </c>
      <c r="L74" s="8">
        <f t="shared" si="64"/>
        <v>-329</v>
      </c>
      <c r="M74" s="8">
        <v>181</v>
      </c>
      <c r="N74" s="8">
        <v>220</v>
      </c>
      <c r="O74" s="29">
        <f t="shared" si="65"/>
        <v>-39</v>
      </c>
      <c r="P74" s="34">
        <f t="shared" si="66"/>
        <v>-368</v>
      </c>
    </row>
    <row r="75" spans="1:16" ht="16.5" customHeight="1" hidden="1">
      <c r="A75" s="4" t="s">
        <v>15</v>
      </c>
      <c r="B75" s="12">
        <v>853</v>
      </c>
      <c r="C75" s="8">
        <v>1757</v>
      </c>
      <c r="D75" s="8">
        <f t="shared" si="61"/>
        <v>-904</v>
      </c>
      <c r="E75" s="8">
        <v>559</v>
      </c>
      <c r="F75" s="8">
        <v>222</v>
      </c>
      <c r="G75" s="8">
        <f t="shared" si="62"/>
        <v>337</v>
      </c>
      <c r="H75" s="8">
        <v>424</v>
      </c>
      <c r="I75" s="8">
        <v>392</v>
      </c>
      <c r="J75" s="8">
        <f t="shared" si="63"/>
        <v>32</v>
      </c>
      <c r="K75" s="8">
        <v>13</v>
      </c>
      <c r="L75" s="8">
        <f t="shared" si="64"/>
        <v>-522</v>
      </c>
      <c r="M75" s="8">
        <v>165</v>
      </c>
      <c r="N75" s="8">
        <v>143</v>
      </c>
      <c r="O75" s="29">
        <f t="shared" si="65"/>
        <v>22</v>
      </c>
      <c r="P75" s="34">
        <f t="shared" si="66"/>
        <v>-500</v>
      </c>
    </row>
    <row r="76" spans="1:16" ht="16.5" customHeight="1" hidden="1" thickBot="1">
      <c r="A76" s="5" t="s">
        <v>16</v>
      </c>
      <c r="B76" s="12">
        <v>717</v>
      </c>
      <c r="C76" s="8">
        <v>1412</v>
      </c>
      <c r="D76" s="8">
        <f t="shared" si="61"/>
        <v>-695</v>
      </c>
      <c r="E76" s="8">
        <v>408</v>
      </c>
      <c r="F76" s="8">
        <v>159</v>
      </c>
      <c r="G76" s="8">
        <f t="shared" si="62"/>
        <v>249</v>
      </c>
      <c r="H76" s="8">
        <v>234</v>
      </c>
      <c r="I76" s="8">
        <v>245</v>
      </c>
      <c r="J76" s="8">
        <f t="shared" si="63"/>
        <v>-11</v>
      </c>
      <c r="K76" s="8">
        <v>5</v>
      </c>
      <c r="L76" s="8">
        <f t="shared" si="64"/>
        <v>-452</v>
      </c>
      <c r="M76" s="8">
        <v>150</v>
      </c>
      <c r="N76" s="8">
        <v>192</v>
      </c>
      <c r="O76" s="29">
        <f t="shared" si="65"/>
        <v>-42</v>
      </c>
      <c r="P76" s="34">
        <f t="shared" si="66"/>
        <v>-494</v>
      </c>
    </row>
    <row r="77" spans="1:16" ht="21" customHeight="1">
      <c r="A77" s="43" t="s">
        <v>60</v>
      </c>
      <c r="B77" s="58">
        <f>B5+B11+B17+B23+B29+B35+B41+B47+B53+B59+B65+B71</f>
        <v>15453</v>
      </c>
      <c r="C77" s="45">
        <f aca="true" t="shared" si="67" ref="C77:P77">C5+C11+C17+C23+C29+C35+C41+C47+C53+C59+C65+C71</f>
        <v>17121</v>
      </c>
      <c r="D77" s="45">
        <f t="shared" si="67"/>
        <v>-1668</v>
      </c>
      <c r="E77" s="45">
        <f t="shared" si="67"/>
        <v>6804</v>
      </c>
      <c r="F77" s="45">
        <f t="shared" si="67"/>
        <v>6341</v>
      </c>
      <c r="G77" s="45">
        <f t="shared" si="67"/>
        <v>463</v>
      </c>
      <c r="H77" s="45">
        <f t="shared" si="67"/>
        <v>8185</v>
      </c>
      <c r="I77" s="45">
        <f t="shared" si="67"/>
        <v>8185</v>
      </c>
      <c r="J77" s="45">
        <f t="shared" si="67"/>
        <v>0</v>
      </c>
      <c r="K77" s="45">
        <f t="shared" si="67"/>
        <v>69</v>
      </c>
      <c r="L77" s="45">
        <f t="shared" si="67"/>
        <v>-1136</v>
      </c>
      <c r="M77" s="45">
        <f t="shared" si="67"/>
        <v>5548</v>
      </c>
      <c r="N77" s="45">
        <f t="shared" si="67"/>
        <v>5962</v>
      </c>
      <c r="O77" s="60">
        <f t="shared" si="67"/>
        <v>-414</v>
      </c>
      <c r="P77" s="63">
        <f t="shared" si="67"/>
        <v>-1550</v>
      </c>
    </row>
    <row r="78" spans="1:16" ht="21" customHeight="1">
      <c r="A78" s="48" t="s">
        <v>22</v>
      </c>
      <c r="B78" s="59">
        <f aca="true" t="shared" si="68" ref="B78:P82">B6+B12+B18+B24+B30+B36+B42+B48+B54+B60+B66+B72</f>
        <v>8675</v>
      </c>
      <c r="C78" s="50">
        <f t="shared" si="68"/>
        <v>9099</v>
      </c>
      <c r="D78" s="50">
        <f t="shared" si="68"/>
        <v>-424</v>
      </c>
      <c r="E78" s="50">
        <f t="shared" si="68"/>
        <v>3623</v>
      </c>
      <c r="F78" s="50">
        <f t="shared" si="68"/>
        <v>3355</v>
      </c>
      <c r="G78" s="50">
        <f t="shared" si="68"/>
        <v>268</v>
      </c>
      <c r="H78" s="50">
        <f t="shared" si="68"/>
        <v>4034</v>
      </c>
      <c r="I78" s="50">
        <f t="shared" si="68"/>
        <v>4034</v>
      </c>
      <c r="J78" s="50">
        <f t="shared" si="68"/>
        <v>0</v>
      </c>
      <c r="K78" s="50">
        <f t="shared" si="68"/>
        <v>33</v>
      </c>
      <c r="L78" s="50">
        <f t="shared" si="68"/>
        <v>-123</v>
      </c>
      <c r="M78" s="50">
        <f t="shared" si="68"/>
        <v>2913</v>
      </c>
      <c r="N78" s="50">
        <f t="shared" si="68"/>
        <v>3224</v>
      </c>
      <c r="O78" s="61">
        <f t="shared" si="68"/>
        <v>-311</v>
      </c>
      <c r="P78" s="64">
        <f t="shared" si="68"/>
        <v>-434</v>
      </c>
    </row>
    <row r="79" spans="1:16" ht="21" customHeight="1">
      <c r="A79" s="48" t="s">
        <v>21</v>
      </c>
      <c r="B79" s="59">
        <f t="shared" si="68"/>
        <v>6778</v>
      </c>
      <c r="C79" s="50">
        <f t="shared" si="68"/>
        <v>8022</v>
      </c>
      <c r="D79" s="50">
        <f t="shared" si="68"/>
        <v>-1244</v>
      </c>
      <c r="E79" s="50">
        <f t="shared" si="68"/>
        <v>3181</v>
      </c>
      <c r="F79" s="50">
        <f t="shared" si="68"/>
        <v>2986</v>
      </c>
      <c r="G79" s="50">
        <f t="shared" si="68"/>
        <v>195</v>
      </c>
      <c r="H79" s="50">
        <f t="shared" si="68"/>
        <v>4151</v>
      </c>
      <c r="I79" s="50">
        <f t="shared" si="68"/>
        <v>4151</v>
      </c>
      <c r="J79" s="50">
        <f t="shared" si="68"/>
        <v>0</v>
      </c>
      <c r="K79" s="50">
        <f t="shared" si="68"/>
        <v>36</v>
      </c>
      <c r="L79" s="50">
        <f t="shared" si="68"/>
        <v>-1013</v>
      </c>
      <c r="M79" s="50">
        <f t="shared" si="68"/>
        <v>2635</v>
      </c>
      <c r="N79" s="50">
        <f t="shared" si="68"/>
        <v>2738</v>
      </c>
      <c r="O79" s="61">
        <f t="shared" si="68"/>
        <v>-103</v>
      </c>
      <c r="P79" s="64">
        <f t="shared" si="68"/>
        <v>-1116</v>
      </c>
    </row>
    <row r="80" spans="1:16" ht="21" customHeight="1">
      <c r="A80" s="48" t="s">
        <v>14</v>
      </c>
      <c r="B80" s="59">
        <f t="shared" si="68"/>
        <v>5609</v>
      </c>
      <c r="C80" s="50">
        <f t="shared" si="68"/>
        <v>6738</v>
      </c>
      <c r="D80" s="50">
        <f t="shared" si="68"/>
        <v>-1129</v>
      </c>
      <c r="E80" s="50">
        <f t="shared" si="68"/>
        <v>2337</v>
      </c>
      <c r="F80" s="50">
        <f t="shared" si="68"/>
        <v>2086</v>
      </c>
      <c r="G80" s="50">
        <f t="shared" si="68"/>
        <v>251</v>
      </c>
      <c r="H80" s="50">
        <f t="shared" si="68"/>
        <v>3293</v>
      </c>
      <c r="I80" s="50">
        <f t="shared" si="68"/>
        <v>3270</v>
      </c>
      <c r="J80" s="50">
        <f t="shared" si="68"/>
        <v>23</v>
      </c>
      <c r="K80" s="50">
        <f t="shared" si="68"/>
        <v>28</v>
      </c>
      <c r="L80" s="50">
        <f t="shared" si="68"/>
        <v>-827</v>
      </c>
      <c r="M80" s="50">
        <f t="shared" si="68"/>
        <v>1992</v>
      </c>
      <c r="N80" s="50">
        <f t="shared" si="68"/>
        <v>2348</v>
      </c>
      <c r="O80" s="61">
        <f t="shared" si="68"/>
        <v>-356</v>
      </c>
      <c r="P80" s="64">
        <f t="shared" si="68"/>
        <v>-1183</v>
      </c>
    </row>
    <row r="81" spans="1:16" ht="21" customHeight="1">
      <c r="A81" s="48" t="s">
        <v>15</v>
      </c>
      <c r="B81" s="59">
        <f t="shared" si="68"/>
        <v>5606</v>
      </c>
      <c r="C81" s="50">
        <f t="shared" si="68"/>
        <v>5892</v>
      </c>
      <c r="D81" s="50">
        <f t="shared" si="68"/>
        <v>-286</v>
      </c>
      <c r="E81" s="50">
        <f t="shared" si="68"/>
        <v>2705</v>
      </c>
      <c r="F81" s="50">
        <f t="shared" si="68"/>
        <v>2514</v>
      </c>
      <c r="G81" s="50">
        <f t="shared" si="68"/>
        <v>191</v>
      </c>
      <c r="H81" s="50">
        <f t="shared" si="68"/>
        <v>3381</v>
      </c>
      <c r="I81" s="50">
        <f t="shared" si="68"/>
        <v>3004</v>
      </c>
      <c r="J81" s="50">
        <f t="shared" si="68"/>
        <v>377</v>
      </c>
      <c r="K81" s="50">
        <f t="shared" si="68"/>
        <v>27</v>
      </c>
      <c r="L81" s="50">
        <f t="shared" si="68"/>
        <v>309</v>
      </c>
      <c r="M81" s="50">
        <f t="shared" si="68"/>
        <v>1841</v>
      </c>
      <c r="N81" s="50">
        <f t="shared" si="68"/>
        <v>1560</v>
      </c>
      <c r="O81" s="61">
        <f t="shared" si="68"/>
        <v>281</v>
      </c>
      <c r="P81" s="64">
        <f t="shared" si="68"/>
        <v>590</v>
      </c>
    </row>
    <row r="82" spans="1:16" ht="21" customHeight="1" thickBot="1">
      <c r="A82" s="53" t="s">
        <v>16</v>
      </c>
      <c r="B82" s="54">
        <f t="shared" si="68"/>
        <v>4238</v>
      </c>
      <c r="C82" s="55">
        <f t="shared" si="68"/>
        <v>4491</v>
      </c>
      <c r="D82" s="55">
        <f t="shared" si="68"/>
        <v>-253</v>
      </c>
      <c r="E82" s="55">
        <f t="shared" si="68"/>
        <v>1762</v>
      </c>
      <c r="F82" s="55">
        <f t="shared" si="68"/>
        <v>1741</v>
      </c>
      <c r="G82" s="55">
        <f t="shared" si="68"/>
        <v>21</v>
      </c>
      <c r="H82" s="55">
        <f t="shared" si="68"/>
        <v>1511</v>
      </c>
      <c r="I82" s="55">
        <f t="shared" si="68"/>
        <v>1911</v>
      </c>
      <c r="J82" s="55">
        <f t="shared" si="68"/>
        <v>-400</v>
      </c>
      <c r="K82" s="55">
        <f t="shared" si="68"/>
        <v>14</v>
      </c>
      <c r="L82" s="55">
        <f t="shared" si="68"/>
        <v>-618</v>
      </c>
      <c r="M82" s="55">
        <f t="shared" si="68"/>
        <v>1715</v>
      </c>
      <c r="N82" s="55">
        <f t="shared" si="68"/>
        <v>2054</v>
      </c>
      <c r="O82" s="62">
        <f t="shared" si="68"/>
        <v>-339</v>
      </c>
      <c r="P82" s="65">
        <f t="shared" si="68"/>
        <v>-957</v>
      </c>
    </row>
    <row r="83" ht="13.5">
      <c r="A83" s="6" t="s">
        <v>61</v>
      </c>
    </row>
    <row r="84" ht="13.5">
      <c r="A84" s="6" t="s">
        <v>85</v>
      </c>
    </row>
    <row r="85" ht="13.5">
      <c r="A85" s="6" t="s">
        <v>80</v>
      </c>
    </row>
    <row r="87" spans="4:11" s="6" customFormat="1" ht="30" customHeight="1" thickBot="1">
      <c r="D87" s="21" t="s">
        <v>84</v>
      </c>
      <c r="E87" s="1"/>
      <c r="F87" s="1"/>
      <c r="G87" s="1"/>
      <c r="H87" s="22" t="s">
        <v>62</v>
      </c>
      <c r="I87" s="1"/>
      <c r="J87" s="1"/>
      <c r="K87" s="1" t="s">
        <v>32</v>
      </c>
    </row>
    <row r="88" spans="1:16" s="6" customFormat="1" ht="30" customHeight="1">
      <c r="A88" s="80" t="s">
        <v>31</v>
      </c>
      <c r="B88" s="83" t="s">
        <v>12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5" t="s">
        <v>7</v>
      </c>
      <c r="N88" s="86"/>
      <c r="O88" s="86"/>
      <c r="P88" s="87" t="s">
        <v>11</v>
      </c>
    </row>
    <row r="89" spans="1:16" s="6" customFormat="1" ht="21" customHeight="1">
      <c r="A89" s="81"/>
      <c r="B89" s="90" t="s">
        <v>3</v>
      </c>
      <c r="C89" s="91"/>
      <c r="D89" s="91"/>
      <c r="E89" s="91" t="s">
        <v>4</v>
      </c>
      <c r="F89" s="91"/>
      <c r="G89" s="91"/>
      <c r="H89" s="91" t="s">
        <v>13</v>
      </c>
      <c r="I89" s="91"/>
      <c r="J89" s="91"/>
      <c r="K89" s="7" t="s">
        <v>5</v>
      </c>
      <c r="L89" s="7" t="s">
        <v>6</v>
      </c>
      <c r="M89" s="91" t="s">
        <v>8</v>
      </c>
      <c r="N89" s="91" t="s">
        <v>9</v>
      </c>
      <c r="O89" s="26" t="s">
        <v>10</v>
      </c>
      <c r="P89" s="88"/>
    </row>
    <row r="90" spans="1:16" s="6" customFormat="1" ht="21" customHeight="1" thickBot="1">
      <c r="A90" s="82"/>
      <c r="B90" s="23" t="s">
        <v>0</v>
      </c>
      <c r="C90" s="24" t="s">
        <v>1</v>
      </c>
      <c r="D90" s="24" t="s">
        <v>2</v>
      </c>
      <c r="E90" s="24" t="s">
        <v>0</v>
      </c>
      <c r="F90" s="24" t="s">
        <v>1</v>
      </c>
      <c r="G90" s="24" t="s">
        <v>2</v>
      </c>
      <c r="H90" s="24" t="s">
        <v>0</v>
      </c>
      <c r="I90" s="24" t="s">
        <v>1</v>
      </c>
      <c r="J90" s="24" t="s">
        <v>2</v>
      </c>
      <c r="K90" s="25" t="s">
        <v>2</v>
      </c>
      <c r="L90" s="25" t="s">
        <v>2</v>
      </c>
      <c r="M90" s="92"/>
      <c r="N90" s="92"/>
      <c r="O90" s="27" t="s">
        <v>2</v>
      </c>
      <c r="P90" s="89"/>
    </row>
    <row r="91" spans="1:16" s="6" customFormat="1" ht="16.5" customHeight="1" thickBot="1">
      <c r="A91" s="3" t="s">
        <v>51</v>
      </c>
      <c r="B91" s="10">
        <v>22</v>
      </c>
      <c r="C91" s="11">
        <v>21</v>
      </c>
      <c r="D91" s="11">
        <v>1</v>
      </c>
      <c r="E91" s="11">
        <v>23</v>
      </c>
      <c r="F91" s="11">
        <v>34</v>
      </c>
      <c r="G91" s="11">
        <v>-11</v>
      </c>
      <c r="H91" s="11">
        <v>0</v>
      </c>
      <c r="I91" s="11">
        <v>0</v>
      </c>
      <c r="J91" s="11">
        <v>0</v>
      </c>
      <c r="K91" s="11">
        <v>0</v>
      </c>
      <c r="L91" s="11">
        <v>-10</v>
      </c>
      <c r="M91" s="11">
        <v>5</v>
      </c>
      <c r="N91" s="11">
        <v>10</v>
      </c>
      <c r="O91" s="28">
        <v>-5</v>
      </c>
      <c r="P91" s="33">
        <v>-15</v>
      </c>
    </row>
    <row r="92" spans="1:16" s="6" customFormat="1" ht="16.5" customHeight="1" hidden="1">
      <c r="A92" s="4" t="s">
        <v>22</v>
      </c>
      <c r="B92" s="12">
        <v>15</v>
      </c>
      <c r="C92" s="8">
        <v>13</v>
      </c>
      <c r="D92" s="8">
        <v>2</v>
      </c>
      <c r="E92" s="8">
        <v>15</v>
      </c>
      <c r="F92" s="8">
        <v>13</v>
      </c>
      <c r="G92" s="8">
        <v>2</v>
      </c>
      <c r="H92" s="8">
        <v>0</v>
      </c>
      <c r="I92" s="8">
        <v>0</v>
      </c>
      <c r="J92" s="8">
        <v>0</v>
      </c>
      <c r="K92" s="8">
        <v>0</v>
      </c>
      <c r="L92" s="8">
        <v>4</v>
      </c>
      <c r="M92" s="8">
        <v>1</v>
      </c>
      <c r="N92" s="8">
        <v>7</v>
      </c>
      <c r="O92" s="29">
        <v>-6</v>
      </c>
      <c r="P92" s="34">
        <v>-2</v>
      </c>
    </row>
    <row r="93" spans="1:16" s="6" customFormat="1" ht="16.5" customHeight="1" hidden="1">
      <c r="A93" s="4" t="s">
        <v>21</v>
      </c>
      <c r="B93" s="12">
        <v>7</v>
      </c>
      <c r="C93" s="8">
        <v>8</v>
      </c>
      <c r="D93" s="8">
        <v>-1</v>
      </c>
      <c r="E93" s="8">
        <v>8</v>
      </c>
      <c r="F93" s="8">
        <v>21</v>
      </c>
      <c r="G93" s="8">
        <v>-13</v>
      </c>
      <c r="H93" s="8">
        <v>0</v>
      </c>
      <c r="I93" s="8">
        <v>0</v>
      </c>
      <c r="J93" s="8">
        <v>0</v>
      </c>
      <c r="K93" s="8">
        <v>0</v>
      </c>
      <c r="L93" s="8">
        <v>-14</v>
      </c>
      <c r="M93" s="8">
        <v>4</v>
      </c>
      <c r="N93" s="8">
        <v>3</v>
      </c>
      <c r="O93" s="29">
        <v>1</v>
      </c>
      <c r="P93" s="34">
        <v>-13</v>
      </c>
    </row>
    <row r="94" spans="1:16" s="6" customFormat="1" ht="16.5" customHeight="1" hidden="1" thickBot="1">
      <c r="A94" s="4"/>
      <c r="B94" s="1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9"/>
      <c r="P94" s="34"/>
    </row>
    <row r="95" spans="1:16" s="6" customFormat="1" ht="16.5" customHeight="1" thickBot="1">
      <c r="A95" s="3" t="s">
        <v>52</v>
      </c>
      <c r="B95" s="10">
        <v>22</v>
      </c>
      <c r="C95" s="11">
        <v>11</v>
      </c>
      <c r="D95" s="11">
        <v>11</v>
      </c>
      <c r="E95" s="11">
        <v>10</v>
      </c>
      <c r="F95" s="11">
        <v>33</v>
      </c>
      <c r="G95" s="11">
        <v>-23</v>
      </c>
      <c r="H95" s="11">
        <v>0</v>
      </c>
      <c r="I95" s="11">
        <v>0</v>
      </c>
      <c r="J95" s="11">
        <v>0</v>
      </c>
      <c r="K95" s="11">
        <v>0</v>
      </c>
      <c r="L95" s="11">
        <v>-12</v>
      </c>
      <c r="M95" s="11">
        <v>3</v>
      </c>
      <c r="N95" s="11">
        <v>15</v>
      </c>
      <c r="O95" s="28">
        <v>-12</v>
      </c>
      <c r="P95" s="33">
        <v>-24</v>
      </c>
    </row>
    <row r="96" spans="1:16" s="6" customFormat="1" ht="16.5" customHeight="1" hidden="1">
      <c r="A96" s="4" t="s">
        <v>22</v>
      </c>
      <c r="B96" s="12">
        <v>13</v>
      </c>
      <c r="C96" s="8">
        <v>7</v>
      </c>
      <c r="D96" s="8">
        <v>6</v>
      </c>
      <c r="E96" s="8">
        <v>6</v>
      </c>
      <c r="F96" s="8">
        <v>14</v>
      </c>
      <c r="G96" s="8">
        <v>-8</v>
      </c>
      <c r="H96" s="8">
        <v>0</v>
      </c>
      <c r="I96" s="8">
        <v>0</v>
      </c>
      <c r="J96" s="8">
        <v>0</v>
      </c>
      <c r="K96" s="8">
        <v>0</v>
      </c>
      <c r="L96" s="8">
        <v>-2</v>
      </c>
      <c r="M96" s="8">
        <v>2</v>
      </c>
      <c r="N96" s="8">
        <v>13</v>
      </c>
      <c r="O96" s="29">
        <v>-11</v>
      </c>
      <c r="P96" s="34">
        <v>-13</v>
      </c>
    </row>
    <row r="97" spans="1:16" s="6" customFormat="1" ht="16.5" customHeight="1" hidden="1">
      <c r="A97" s="4" t="s">
        <v>21</v>
      </c>
      <c r="B97" s="12">
        <v>9</v>
      </c>
      <c r="C97" s="8">
        <v>4</v>
      </c>
      <c r="D97" s="8">
        <v>5</v>
      </c>
      <c r="E97" s="8">
        <v>4</v>
      </c>
      <c r="F97" s="8">
        <v>19</v>
      </c>
      <c r="G97" s="8">
        <v>-15</v>
      </c>
      <c r="H97" s="8">
        <v>0</v>
      </c>
      <c r="I97" s="8">
        <v>0</v>
      </c>
      <c r="J97" s="8">
        <v>0</v>
      </c>
      <c r="K97" s="8">
        <v>0</v>
      </c>
      <c r="L97" s="8">
        <v>-10</v>
      </c>
      <c r="M97" s="8">
        <v>1</v>
      </c>
      <c r="N97" s="8">
        <v>2</v>
      </c>
      <c r="O97" s="29">
        <v>-1</v>
      </c>
      <c r="P97" s="34">
        <v>-11</v>
      </c>
    </row>
    <row r="98" spans="1:16" s="6" customFormat="1" ht="16.5" customHeight="1" hidden="1" thickBot="1">
      <c r="A98" s="4"/>
      <c r="B98" s="1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29"/>
      <c r="P98" s="34"/>
    </row>
    <row r="99" spans="1:16" s="6" customFormat="1" ht="16.5" customHeight="1" thickBot="1">
      <c r="A99" s="3" t="s">
        <v>53</v>
      </c>
      <c r="B99" s="10">
        <v>12</v>
      </c>
      <c r="C99" s="11">
        <v>12</v>
      </c>
      <c r="D99" s="11">
        <v>0</v>
      </c>
      <c r="E99" s="11">
        <v>7</v>
      </c>
      <c r="F99" s="11">
        <v>8</v>
      </c>
      <c r="G99" s="11">
        <v>-1</v>
      </c>
      <c r="H99" s="11">
        <v>0</v>
      </c>
      <c r="I99" s="11">
        <v>0</v>
      </c>
      <c r="J99" s="11">
        <v>0</v>
      </c>
      <c r="K99" s="11">
        <v>0</v>
      </c>
      <c r="L99" s="11">
        <v>-1</v>
      </c>
      <c r="M99" s="11">
        <v>9</v>
      </c>
      <c r="N99" s="11">
        <v>14</v>
      </c>
      <c r="O99" s="28">
        <v>-5</v>
      </c>
      <c r="P99" s="33">
        <v>-6</v>
      </c>
    </row>
    <row r="100" spans="1:16" s="6" customFormat="1" ht="16.5" customHeight="1" hidden="1">
      <c r="A100" s="4" t="s">
        <v>22</v>
      </c>
      <c r="B100" s="12">
        <v>8</v>
      </c>
      <c r="C100" s="8">
        <v>4</v>
      </c>
      <c r="D100" s="8">
        <v>4</v>
      </c>
      <c r="E100" s="8">
        <v>4</v>
      </c>
      <c r="F100" s="8">
        <v>2</v>
      </c>
      <c r="G100" s="8">
        <v>2</v>
      </c>
      <c r="H100" s="8">
        <v>0</v>
      </c>
      <c r="I100" s="8">
        <v>0</v>
      </c>
      <c r="J100" s="8">
        <v>0</v>
      </c>
      <c r="K100" s="8">
        <v>0</v>
      </c>
      <c r="L100" s="8">
        <v>6</v>
      </c>
      <c r="M100" s="8">
        <v>4</v>
      </c>
      <c r="N100" s="8">
        <v>5</v>
      </c>
      <c r="O100" s="29">
        <v>-1</v>
      </c>
      <c r="P100" s="34">
        <v>5</v>
      </c>
    </row>
    <row r="101" spans="1:16" s="6" customFormat="1" ht="16.5" customHeight="1" hidden="1">
      <c r="A101" s="4" t="s">
        <v>21</v>
      </c>
      <c r="B101" s="12">
        <v>4</v>
      </c>
      <c r="C101" s="8">
        <v>8</v>
      </c>
      <c r="D101" s="8">
        <v>-4</v>
      </c>
      <c r="E101" s="8">
        <v>3</v>
      </c>
      <c r="F101" s="8">
        <v>6</v>
      </c>
      <c r="G101" s="8">
        <v>-3</v>
      </c>
      <c r="H101" s="8">
        <v>0</v>
      </c>
      <c r="I101" s="8">
        <v>0</v>
      </c>
      <c r="J101" s="8">
        <v>0</v>
      </c>
      <c r="K101" s="8">
        <v>0</v>
      </c>
      <c r="L101" s="8">
        <v>-7</v>
      </c>
      <c r="M101" s="8">
        <v>5</v>
      </c>
      <c r="N101" s="8">
        <v>9</v>
      </c>
      <c r="O101" s="29">
        <v>-4</v>
      </c>
      <c r="P101" s="34">
        <v>-11</v>
      </c>
    </row>
    <row r="102" spans="1:16" s="6" customFormat="1" ht="16.5" customHeight="1" hidden="1" thickBot="1">
      <c r="A102" s="4"/>
      <c r="B102" s="1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29"/>
      <c r="P102" s="34"/>
    </row>
    <row r="103" spans="1:16" s="6" customFormat="1" ht="16.5" customHeight="1" thickBot="1">
      <c r="A103" s="3" t="s">
        <v>54</v>
      </c>
      <c r="B103" s="10">
        <v>10</v>
      </c>
      <c r="C103" s="11">
        <v>12</v>
      </c>
      <c r="D103" s="11">
        <v>-2</v>
      </c>
      <c r="E103" s="11">
        <v>17</v>
      </c>
      <c r="F103" s="11">
        <v>24</v>
      </c>
      <c r="G103" s="11">
        <v>-7</v>
      </c>
      <c r="H103" s="11">
        <v>0</v>
      </c>
      <c r="I103" s="11">
        <v>0</v>
      </c>
      <c r="J103" s="11">
        <v>0</v>
      </c>
      <c r="K103" s="11">
        <v>0</v>
      </c>
      <c r="L103" s="11">
        <v>-9</v>
      </c>
      <c r="M103" s="11">
        <v>7</v>
      </c>
      <c r="N103" s="11">
        <v>8</v>
      </c>
      <c r="O103" s="28">
        <v>-1</v>
      </c>
      <c r="P103" s="33">
        <v>-10</v>
      </c>
    </row>
    <row r="104" spans="1:16" s="6" customFormat="1" ht="16.5" customHeight="1" hidden="1">
      <c r="A104" s="4" t="s">
        <v>22</v>
      </c>
      <c r="B104" s="12">
        <v>4</v>
      </c>
      <c r="C104" s="8">
        <v>5</v>
      </c>
      <c r="D104" s="8">
        <v>-1</v>
      </c>
      <c r="E104" s="8">
        <v>6</v>
      </c>
      <c r="F104" s="8">
        <v>9</v>
      </c>
      <c r="G104" s="8">
        <v>-3</v>
      </c>
      <c r="H104" s="8">
        <v>0</v>
      </c>
      <c r="I104" s="8">
        <v>0</v>
      </c>
      <c r="J104" s="8">
        <v>0</v>
      </c>
      <c r="K104" s="8">
        <v>1</v>
      </c>
      <c r="L104" s="8">
        <v>-3</v>
      </c>
      <c r="M104" s="8">
        <v>3</v>
      </c>
      <c r="N104" s="8">
        <v>5</v>
      </c>
      <c r="O104" s="29">
        <v>-2</v>
      </c>
      <c r="P104" s="34">
        <v>-5</v>
      </c>
    </row>
    <row r="105" spans="1:16" s="6" customFormat="1" ht="16.5" customHeight="1" hidden="1">
      <c r="A105" s="4" t="s">
        <v>21</v>
      </c>
      <c r="B105" s="12">
        <v>6</v>
      </c>
      <c r="C105" s="8">
        <v>7</v>
      </c>
      <c r="D105" s="8">
        <v>-1</v>
      </c>
      <c r="E105" s="8">
        <v>11</v>
      </c>
      <c r="F105" s="8">
        <v>15</v>
      </c>
      <c r="G105" s="8">
        <v>-4</v>
      </c>
      <c r="H105" s="8">
        <v>0</v>
      </c>
      <c r="I105" s="8">
        <v>0</v>
      </c>
      <c r="J105" s="8">
        <v>0</v>
      </c>
      <c r="K105" s="8">
        <v>-1</v>
      </c>
      <c r="L105" s="8">
        <v>-6</v>
      </c>
      <c r="M105" s="8">
        <v>4</v>
      </c>
      <c r="N105" s="8">
        <v>3</v>
      </c>
      <c r="O105" s="29">
        <v>1</v>
      </c>
      <c r="P105" s="34">
        <v>-5</v>
      </c>
    </row>
    <row r="106" spans="1:16" s="6" customFormat="1" ht="16.5" customHeight="1" hidden="1" thickBot="1">
      <c r="A106" s="4"/>
      <c r="B106" s="1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29"/>
      <c r="P106" s="34"/>
    </row>
    <row r="107" spans="1:16" s="6" customFormat="1" ht="16.5" customHeight="1" thickBot="1">
      <c r="A107" s="3" t="s">
        <v>55</v>
      </c>
      <c r="B107" s="10">
        <v>22</v>
      </c>
      <c r="C107" s="11">
        <v>9</v>
      </c>
      <c r="D107" s="11">
        <v>13</v>
      </c>
      <c r="E107" s="11">
        <v>23</v>
      </c>
      <c r="F107" s="11">
        <v>23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13</v>
      </c>
      <c r="M107" s="11">
        <v>8</v>
      </c>
      <c r="N107" s="11">
        <v>14</v>
      </c>
      <c r="O107" s="28">
        <v>-6</v>
      </c>
      <c r="P107" s="33">
        <v>7</v>
      </c>
    </row>
    <row r="108" spans="1:16" s="6" customFormat="1" ht="16.5" customHeight="1" hidden="1">
      <c r="A108" s="4" t="s">
        <v>22</v>
      </c>
      <c r="B108" s="12">
        <v>14</v>
      </c>
      <c r="C108" s="8">
        <v>4</v>
      </c>
      <c r="D108" s="8">
        <v>10</v>
      </c>
      <c r="E108" s="8">
        <v>12</v>
      </c>
      <c r="F108" s="8">
        <v>9</v>
      </c>
      <c r="G108" s="8">
        <v>3</v>
      </c>
      <c r="H108" s="8">
        <v>0</v>
      </c>
      <c r="I108" s="8">
        <v>0</v>
      </c>
      <c r="J108" s="8">
        <v>0</v>
      </c>
      <c r="K108" s="8">
        <v>0</v>
      </c>
      <c r="L108" s="8">
        <v>13</v>
      </c>
      <c r="M108" s="8">
        <v>6</v>
      </c>
      <c r="N108" s="8">
        <v>6</v>
      </c>
      <c r="O108" s="29">
        <v>0</v>
      </c>
      <c r="P108" s="34">
        <v>13</v>
      </c>
    </row>
    <row r="109" spans="1:16" s="6" customFormat="1" ht="16.5" customHeight="1" hidden="1">
      <c r="A109" s="4" t="s">
        <v>21</v>
      </c>
      <c r="B109" s="12">
        <v>8</v>
      </c>
      <c r="C109" s="8">
        <v>5</v>
      </c>
      <c r="D109" s="8">
        <v>3</v>
      </c>
      <c r="E109" s="8">
        <v>11</v>
      </c>
      <c r="F109" s="8">
        <v>14</v>
      </c>
      <c r="G109" s="8">
        <v>-3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2</v>
      </c>
      <c r="N109" s="8">
        <v>8</v>
      </c>
      <c r="O109" s="29">
        <v>-6</v>
      </c>
      <c r="P109" s="34">
        <v>-6</v>
      </c>
    </row>
    <row r="110" spans="1:16" s="6" customFormat="1" ht="16.5" customHeight="1" hidden="1" thickBot="1">
      <c r="A110" s="4"/>
      <c r="B110" s="1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9"/>
      <c r="P110" s="34"/>
    </row>
    <row r="111" spans="1:16" s="6" customFormat="1" ht="16.5" customHeight="1" thickBot="1">
      <c r="A111" s="3" t="s">
        <v>56</v>
      </c>
      <c r="B111" s="10">
        <v>18</v>
      </c>
      <c r="C111" s="11">
        <v>17</v>
      </c>
      <c r="D111" s="11">
        <v>1</v>
      </c>
      <c r="E111" s="11">
        <v>12</v>
      </c>
      <c r="F111" s="11">
        <v>29</v>
      </c>
      <c r="G111" s="11">
        <v>-17</v>
      </c>
      <c r="H111" s="11">
        <v>0</v>
      </c>
      <c r="I111" s="11">
        <v>0</v>
      </c>
      <c r="J111" s="11">
        <v>0</v>
      </c>
      <c r="K111" s="11">
        <v>-1</v>
      </c>
      <c r="L111" s="11">
        <v>-17</v>
      </c>
      <c r="M111" s="11">
        <v>5</v>
      </c>
      <c r="N111" s="11">
        <v>10</v>
      </c>
      <c r="O111" s="28">
        <v>-5</v>
      </c>
      <c r="P111" s="33">
        <v>-22</v>
      </c>
    </row>
    <row r="112" spans="1:16" s="6" customFormat="1" ht="16.5" customHeight="1" hidden="1">
      <c r="A112" s="4" t="s">
        <v>22</v>
      </c>
      <c r="B112" s="12">
        <v>4</v>
      </c>
      <c r="C112" s="8">
        <v>11</v>
      </c>
      <c r="D112" s="8">
        <v>-7</v>
      </c>
      <c r="E112" s="8">
        <v>6</v>
      </c>
      <c r="F112" s="8">
        <v>16</v>
      </c>
      <c r="G112" s="8">
        <v>-10</v>
      </c>
      <c r="H112" s="8">
        <v>0</v>
      </c>
      <c r="I112" s="8">
        <v>0</v>
      </c>
      <c r="J112" s="8">
        <v>0</v>
      </c>
      <c r="K112" s="8">
        <v>-1</v>
      </c>
      <c r="L112" s="8">
        <v>-18</v>
      </c>
      <c r="M112" s="8">
        <v>4</v>
      </c>
      <c r="N112" s="8">
        <v>7</v>
      </c>
      <c r="O112" s="29">
        <v>-3</v>
      </c>
      <c r="P112" s="34">
        <v>-21</v>
      </c>
    </row>
    <row r="113" spans="1:16" s="6" customFormat="1" ht="16.5" customHeight="1" hidden="1">
      <c r="A113" s="4" t="s">
        <v>21</v>
      </c>
      <c r="B113" s="12">
        <v>14</v>
      </c>
      <c r="C113" s="8">
        <v>6</v>
      </c>
      <c r="D113" s="8">
        <v>8</v>
      </c>
      <c r="E113" s="8">
        <v>6</v>
      </c>
      <c r="F113" s="8">
        <v>13</v>
      </c>
      <c r="G113" s="8">
        <v>-7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1</v>
      </c>
      <c r="N113" s="8">
        <v>3</v>
      </c>
      <c r="O113" s="29">
        <v>-2</v>
      </c>
      <c r="P113" s="34">
        <v>-1</v>
      </c>
    </row>
    <row r="114" spans="1:16" s="6" customFormat="1" ht="16.5" customHeight="1" hidden="1" thickBot="1">
      <c r="A114" s="4"/>
      <c r="B114" s="1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29"/>
      <c r="P114" s="34"/>
    </row>
    <row r="115" spans="1:16" s="6" customFormat="1" ht="16.5" customHeight="1" thickBot="1">
      <c r="A115" s="3" t="s">
        <v>57</v>
      </c>
      <c r="B115" s="10">
        <v>4</v>
      </c>
      <c r="C115" s="11">
        <v>5</v>
      </c>
      <c r="D115" s="11">
        <v>-1</v>
      </c>
      <c r="E115" s="11">
        <v>25</v>
      </c>
      <c r="F115" s="11">
        <v>21</v>
      </c>
      <c r="G115" s="11">
        <v>4</v>
      </c>
      <c r="H115" s="11">
        <v>0</v>
      </c>
      <c r="I115" s="11">
        <v>0</v>
      </c>
      <c r="J115" s="11">
        <v>0</v>
      </c>
      <c r="K115" s="11">
        <v>0</v>
      </c>
      <c r="L115" s="11">
        <v>3</v>
      </c>
      <c r="M115" s="11">
        <v>5</v>
      </c>
      <c r="N115" s="11">
        <v>8</v>
      </c>
      <c r="O115" s="28">
        <v>-3</v>
      </c>
      <c r="P115" s="33">
        <v>0</v>
      </c>
    </row>
    <row r="116" spans="1:16" s="6" customFormat="1" ht="16.5" customHeight="1" hidden="1">
      <c r="A116" s="4" t="s">
        <v>22</v>
      </c>
      <c r="B116" s="12">
        <v>2</v>
      </c>
      <c r="C116" s="8">
        <v>4</v>
      </c>
      <c r="D116" s="8">
        <v>-2</v>
      </c>
      <c r="E116" s="8">
        <v>14</v>
      </c>
      <c r="F116" s="8">
        <v>9</v>
      </c>
      <c r="G116" s="8">
        <v>5</v>
      </c>
      <c r="H116" s="8">
        <v>0</v>
      </c>
      <c r="I116" s="8">
        <v>0</v>
      </c>
      <c r="J116" s="8">
        <v>0</v>
      </c>
      <c r="K116" s="8">
        <v>0</v>
      </c>
      <c r="L116" s="8">
        <v>3</v>
      </c>
      <c r="M116" s="8">
        <v>1</v>
      </c>
      <c r="N116" s="8">
        <v>5</v>
      </c>
      <c r="O116" s="29">
        <v>-4</v>
      </c>
      <c r="P116" s="34">
        <v>-1</v>
      </c>
    </row>
    <row r="117" spans="1:16" s="6" customFormat="1" ht="16.5" customHeight="1" hidden="1">
      <c r="A117" s="4" t="s">
        <v>21</v>
      </c>
      <c r="B117" s="12">
        <v>2</v>
      </c>
      <c r="C117" s="8">
        <v>1</v>
      </c>
      <c r="D117" s="8">
        <v>1</v>
      </c>
      <c r="E117" s="8">
        <v>11</v>
      </c>
      <c r="F117" s="8">
        <v>12</v>
      </c>
      <c r="G117" s="8">
        <v>-1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4</v>
      </c>
      <c r="N117" s="8">
        <v>3</v>
      </c>
      <c r="O117" s="29">
        <v>1</v>
      </c>
      <c r="P117" s="34">
        <v>1</v>
      </c>
    </row>
    <row r="118" spans="1:16" s="6" customFormat="1" ht="16.5" customHeight="1" hidden="1" thickBot="1">
      <c r="A118" s="4"/>
      <c r="B118" s="1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29"/>
      <c r="P118" s="34"/>
    </row>
    <row r="119" spans="1:16" s="6" customFormat="1" ht="16.5" customHeight="1" thickBot="1">
      <c r="A119" s="3" t="s">
        <v>58</v>
      </c>
      <c r="B119" s="10">
        <v>5</v>
      </c>
      <c r="C119" s="11">
        <v>8</v>
      </c>
      <c r="D119" s="11">
        <v>-3</v>
      </c>
      <c r="E119" s="11">
        <v>19</v>
      </c>
      <c r="F119" s="11">
        <v>16</v>
      </c>
      <c r="G119" s="11">
        <v>3</v>
      </c>
      <c r="H119" s="11">
        <v>0</v>
      </c>
      <c r="I119" s="11">
        <v>0</v>
      </c>
      <c r="J119" s="11">
        <v>0</v>
      </c>
      <c r="K119" s="11">
        <v>-1</v>
      </c>
      <c r="L119" s="11">
        <v>-1</v>
      </c>
      <c r="M119" s="11">
        <v>9</v>
      </c>
      <c r="N119" s="11">
        <v>15</v>
      </c>
      <c r="O119" s="28">
        <v>-6</v>
      </c>
      <c r="P119" s="33">
        <v>-7</v>
      </c>
    </row>
    <row r="120" spans="1:16" s="6" customFormat="1" ht="16.5" customHeight="1" hidden="1">
      <c r="A120" s="4" t="s">
        <v>22</v>
      </c>
      <c r="B120" s="12">
        <v>4</v>
      </c>
      <c r="C120" s="8">
        <v>7</v>
      </c>
      <c r="D120" s="8">
        <v>-3</v>
      </c>
      <c r="E120" s="8">
        <v>10</v>
      </c>
      <c r="F120" s="8">
        <v>11</v>
      </c>
      <c r="G120" s="8">
        <v>-1</v>
      </c>
      <c r="H120" s="8">
        <v>0</v>
      </c>
      <c r="I120" s="8">
        <v>0</v>
      </c>
      <c r="J120" s="8">
        <v>0</v>
      </c>
      <c r="K120" s="8">
        <v>-1</v>
      </c>
      <c r="L120" s="8">
        <v>-5</v>
      </c>
      <c r="M120" s="8">
        <v>3</v>
      </c>
      <c r="N120" s="8">
        <v>7</v>
      </c>
      <c r="O120" s="29">
        <v>-4</v>
      </c>
      <c r="P120" s="34">
        <v>-9</v>
      </c>
    </row>
    <row r="121" spans="1:16" s="6" customFormat="1" ht="16.5" customHeight="1" hidden="1">
      <c r="A121" s="4" t="s">
        <v>21</v>
      </c>
      <c r="B121" s="12">
        <v>1</v>
      </c>
      <c r="C121" s="8">
        <v>1</v>
      </c>
      <c r="D121" s="8">
        <v>0</v>
      </c>
      <c r="E121" s="8">
        <v>9</v>
      </c>
      <c r="F121" s="8">
        <v>5</v>
      </c>
      <c r="G121" s="8">
        <v>4</v>
      </c>
      <c r="H121" s="8">
        <v>0</v>
      </c>
      <c r="I121" s="8">
        <v>0</v>
      </c>
      <c r="J121" s="8">
        <v>0</v>
      </c>
      <c r="K121" s="8">
        <v>0</v>
      </c>
      <c r="L121" s="8">
        <v>4</v>
      </c>
      <c r="M121" s="8">
        <v>6</v>
      </c>
      <c r="N121" s="8">
        <v>8</v>
      </c>
      <c r="O121" s="29">
        <v>-2</v>
      </c>
      <c r="P121" s="34">
        <v>2</v>
      </c>
    </row>
    <row r="122" spans="1:16" s="6" customFormat="1" ht="16.5" customHeight="1" hidden="1" thickBot="1">
      <c r="A122" s="4"/>
      <c r="B122" s="1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29"/>
      <c r="P122" s="34"/>
    </row>
    <row r="123" spans="1:16" s="6" customFormat="1" ht="16.5" customHeight="1" thickBot="1">
      <c r="A123" s="3" t="s">
        <v>59</v>
      </c>
      <c r="B123" s="10">
        <v>7</v>
      </c>
      <c r="C123" s="11">
        <v>17</v>
      </c>
      <c r="D123" s="11">
        <v>-10</v>
      </c>
      <c r="E123" s="11">
        <v>11</v>
      </c>
      <c r="F123" s="11">
        <v>15</v>
      </c>
      <c r="G123" s="11">
        <v>-4</v>
      </c>
      <c r="H123" s="11">
        <v>0</v>
      </c>
      <c r="I123" s="11">
        <v>0</v>
      </c>
      <c r="J123" s="11">
        <v>0</v>
      </c>
      <c r="K123" s="11">
        <v>0</v>
      </c>
      <c r="L123" s="11">
        <v>-14</v>
      </c>
      <c r="M123" s="11">
        <v>6</v>
      </c>
      <c r="N123" s="11">
        <v>16</v>
      </c>
      <c r="O123" s="28">
        <v>-10</v>
      </c>
      <c r="P123" s="33">
        <v>-24</v>
      </c>
    </row>
    <row r="124" spans="1:16" s="6" customFormat="1" ht="16.5" customHeight="1" hidden="1">
      <c r="A124" s="4" t="s">
        <v>22</v>
      </c>
      <c r="B124" s="12">
        <v>3</v>
      </c>
      <c r="C124" s="8">
        <v>8</v>
      </c>
      <c r="D124" s="8">
        <v>-5</v>
      </c>
      <c r="E124" s="8">
        <v>7</v>
      </c>
      <c r="F124" s="8">
        <v>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-5</v>
      </c>
      <c r="M124" s="8">
        <v>3</v>
      </c>
      <c r="N124" s="8">
        <v>9</v>
      </c>
      <c r="O124" s="29">
        <v>-6</v>
      </c>
      <c r="P124" s="34">
        <v>-11</v>
      </c>
    </row>
    <row r="125" spans="1:16" s="6" customFormat="1" ht="16.5" customHeight="1" hidden="1">
      <c r="A125" s="4" t="s">
        <v>21</v>
      </c>
      <c r="B125" s="12">
        <v>4</v>
      </c>
      <c r="C125" s="8">
        <v>9</v>
      </c>
      <c r="D125" s="8">
        <v>-5</v>
      </c>
      <c r="E125" s="8">
        <v>4</v>
      </c>
      <c r="F125" s="8">
        <v>8</v>
      </c>
      <c r="G125" s="8">
        <v>-4</v>
      </c>
      <c r="H125" s="8">
        <v>0</v>
      </c>
      <c r="I125" s="8">
        <v>0</v>
      </c>
      <c r="J125" s="8">
        <v>0</v>
      </c>
      <c r="K125" s="8">
        <v>0</v>
      </c>
      <c r="L125" s="8">
        <v>-9</v>
      </c>
      <c r="M125" s="8">
        <v>3</v>
      </c>
      <c r="N125" s="8">
        <v>7</v>
      </c>
      <c r="O125" s="29">
        <v>-4</v>
      </c>
      <c r="P125" s="34">
        <v>-13</v>
      </c>
    </row>
    <row r="126" spans="1:16" s="6" customFormat="1" ht="16.5" customHeight="1" hidden="1" thickBot="1">
      <c r="A126" s="4"/>
      <c r="B126" s="1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29"/>
      <c r="P126" s="34"/>
    </row>
    <row r="127" spans="1:16" s="6" customFormat="1" ht="16.5" customHeight="1" thickBot="1">
      <c r="A127" s="3" t="s">
        <v>48</v>
      </c>
      <c r="B127" s="10">
        <v>10</v>
      </c>
      <c r="C127" s="11">
        <v>6</v>
      </c>
      <c r="D127" s="11">
        <v>4</v>
      </c>
      <c r="E127" s="11">
        <v>16</v>
      </c>
      <c r="F127" s="11">
        <v>22</v>
      </c>
      <c r="G127" s="11">
        <v>-6</v>
      </c>
      <c r="H127" s="11">
        <v>0</v>
      </c>
      <c r="I127" s="11">
        <v>0</v>
      </c>
      <c r="J127" s="11">
        <v>0</v>
      </c>
      <c r="K127" s="11">
        <v>0</v>
      </c>
      <c r="L127" s="11">
        <v>-2</v>
      </c>
      <c r="M127" s="11">
        <v>5</v>
      </c>
      <c r="N127" s="11">
        <v>21</v>
      </c>
      <c r="O127" s="28">
        <v>-16</v>
      </c>
      <c r="P127" s="33">
        <v>-18</v>
      </c>
    </row>
    <row r="128" spans="1:16" s="6" customFormat="1" ht="16.5" customHeight="1" hidden="1">
      <c r="A128" s="4" t="s">
        <v>22</v>
      </c>
      <c r="B128" s="12">
        <v>7</v>
      </c>
      <c r="C128" s="8">
        <v>3</v>
      </c>
      <c r="D128" s="8">
        <v>4</v>
      </c>
      <c r="E128" s="8">
        <v>8</v>
      </c>
      <c r="F128" s="8">
        <v>11</v>
      </c>
      <c r="G128" s="8">
        <v>-3</v>
      </c>
      <c r="H128" s="8">
        <v>0</v>
      </c>
      <c r="I128" s="8">
        <v>0</v>
      </c>
      <c r="J128" s="8">
        <v>0</v>
      </c>
      <c r="K128" s="8">
        <v>0</v>
      </c>
      <c r="L128" s="8">
        <v>1</v>
      </c>
      <c r="M128" s="8">
        <v>2</v>
      </c>
      <c r="N128" s="8">
        <v>14</v>
      </c>
      <c r="O128" s="29">
        <v>-12</v>
      </c>
      <c r="P128" s="34">
        <v>-11</v>
      </c>
    </row>
    <row r="129" spans="1:16" s="6" customFormat="1" ht="16.5" customHeight="1" hidden="1">
      <c r="A129" s="4" t="s">
        <v>21</v>
      </c>
      <c r="B129" s="12">
        <v>3</v>
      </c>
      <c r="C129" s="8">
        <v>3</v>
      </c>
      <c r="D129" s="8">
        <v>0</v>
      </c>
      <c r="E129" s="8">
        <v>8</v>
      </c>
      <c r="F129" s="8">
        <v>11</v>
      </c>
      <c r="G129" s="8">
        <v>-3</v>
      </c>
      <c r="H129" s="8">
        <v>0</v>
      </c>
      <c r="I129" s="8">
        <v>0</v>
      </c>
      <c r="J129" s="8">
        <v>0</v>
      </c>
      <c r="K129" s="8">
        <v>0</v>
      </c>
      <c r="L129" s="8">
        <v>-3</v>
      </c>
      <c r="M129" s="8">
        <v>3</v>
      </c>
      <c r="N129" s="8">
        <v>7</v>
      </c>
      <c r="O129" s="29">
        <v>-4</v>
      </c>
      <c r="P129" s="34">
        <v>-7</v>
      </c>
    </row>
    <row r="130" spans="1:16" s="6" customFormat="1" ht="16.5" customHeight="1" hidden="1" thickBot="1">
      <c r="A130" s="4"/>
      <c r="B130" s="1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29"/>
      <c r="P130" s="34"/>
    </row>
    <row r="131" spans="1:16" s="6" customFormat="1" ht="16.5" customHeight="1" thickBot="1">
      <c r="A131" s="3" t="s">
        <v>49</v>
      </c>
      <c r="B131" s="10">
        <v>10</v>
      </c>
      <c r="C131" s="11">
        <v>6</v>
      </c>
      <c r="D131" s="11">
        <v>4</v>
      </c>
      <c r="E131" s="11">
        <v>17</v>
      </c>
      <c r="F131" s="11">
        <v>34</v>
      </c>
      <c r="G131" s="11">
        <v>-17</v>
      </c>
      <c r="H131" s="11">
        <v>0</v>
      </c>
      <c r="I131" s="11">
        <v>0</v>
      </c>
      <c r="J131" s="11">
        <v>0</v>
      </c>
      <c r="K131" s="11">
        <v>0</v>
      </c>
      <c r="L131" s="11">
        <v>-13</v>
      </c>
      <c r="M131" s="11">
        <v>6</v>
      </c>
      <c r="N131" s="11">
        <v>9</v>
      </c>
      <c r="O131" s="28">
        <v>-3</v>
      </c>
      <c r="P131" s="33">
        <v>-16</v>
      </c>
    </row>
    <row r="132" spans="1:16" s="6" customFormat="1" ht="16.5" customHeight="1" hidden="1">
      <c r="A132" s="4" t="s">
        <v>22</v>
      </c>
      <c r="B132" s="12">
        <v>6</v>
      </c>
      <c r="C132" s="8">
        <v>3</v>
      </c>
      <c r="D132" s="8">
        <v>3</v>
      </c>
      <c r="E132" s="8">
        <v>9</v>
      </c>
      <c r="F132" s="8">
        <v>20</v>
      </c>
      <c r="G132" s="8">
        <v>-11</v>
      </c>
      <c r="H132" s="8">
        <v>0</v>
      </c>
      <c r="I132" s="8">
        <v>0</v>
      </c>
      <c r="J132" s="8">
        <v>0</v>
      </c>
      <c r="K132" s="8">
        <v>0</v>
      </c>
      <c r="L132" s="8">
        <v>-8</v>
      </c>
      <c r="M132" s="8">
        <v>4</v>
      </c>
      <c r="N132" s="8">
        <v>6</v>
      </c>
      <c r="O132" s="29">
        <v>-2</v>
      </c>
      <c r="P132" s="34">
        <v>-10</v>
      </c>
    </row>
    <row r="133" spans="1:16" s="6" customFormat="1" ht="16.5" customHeight="1" hidden="1">
      <c r="A133" s="4" t="s">
        <v>21</v>
      </c>
      <c r="B133" s="12">
        <v>4</v>
      </c>
      <c r="C133" s="8">
        <v>3</v>
      </c>
      <c r="D133" s="8">
        <v>1</v>
      </c>
      <c r="E133" s="8">
        <v>8</v>
      </c>
      <c r="F133" s="8">
        <v>14</v>
      </c>
      <c r="G133" s="8">
        <v>-6</v>
      </c>
      <c r="H133" s="8">
        <v>0</v>
      </c>
      <c r="I133" s="8">
        <v>0</v>
      </c>
      <c r="J133" s="8">
        <v>0</v>
      </c>
      <c r="K133" s="8">
        <v>0</v>
      </c>
      <c r="L133" s="8">
        <v>-5</v>
      </c>
      <c r="M133" s="8">
        <v>2</v>
      </c>
      <c r="N133" s="8">
        <v>3</v>
      </c>
      <c r="O133" s="29">
        <v>-1</v>
      </c>
      <c r="P133" s="34">
        <v>-6</v>
      </c>
    </row>
    <row r="134" spans="1:16" s="6" customFormat="1" ht="16.5" customHeight="1" hidden="1" thickBot="1">
      <c r="A134" s="4"/>
      <c r="B134" s="1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29"/>
      <c r="P134" s="34"/>
    </row>
    <row r="135" spans="1:16" s="6" customFormat="1" ht="16.5" customHeight="1" thickBot="1">
      <c r="A135" s="3" t="s">
        <v>50</v>
      </c>
      <c r="B135" s="10"/>
      <c r="C135" s="11"/>
      <c r="D135" s="11">
        <f>B135-C135</f>
        <v>0</v>
      </c>
      <c r="E135" s="11"/>
      <c r="F135" s="11"/>
      <c r="G135" s="11">
        <f>E135-F135</f>
        <v>0</v>
      </c>
      <c r="H135" s="11"/>
      <c r="I135" s="11"/>
      <c r="J135" s="11">
        <f>H135-I135</f>
        <v>0</v>
      </c>
      <c r="K135" s="11"/>
      <c r="L135" s="11">
        <f>D135+G135+J135+K135</f>
        <v>0</v>
      </c>
      <c r="M135" s="11"/>
      <c r="N135" s="11"/>
      <c r="O135" s="28">
        <f>M135-N135</f>
        <v>0</v>
      </c>
      <c r="P135" s="33">
        <f>L135+O135</f>
        <v>0</v>
      </c>
    </row>
    <row r="136" spans="1:16" s="6" customFormat="1" ht="16.5" customHeight="1" hidden="1">
      <c r="A136" s="4" t="s">
        <v>22</v>
      </c>
      <c r="B136" s="12"/>
      <c r="C136" s="8"/>
      <c r="D136" s="8">
        <f>B136-C136</f>
        <v>0</v>
      </c>
      <c r="E136" s="8"/>
      <c r="F136" s="8"/>
      <c r="G136" s="8">
        <f>E136-F136</f>
        <v>0</v>
      </c>
      <c r="H136" s="8"/>
      <c r="I136" s="8"/>
      <c r="J136" s="8">
        <f>H136-I136</f>
        <v>0</v>
      </c>
      <c r="K136" s="8"/>
      <c r="L136" s="8">
        <f>D136+G136+J136+K136</f>
        <v>0</v>
      </c>
      <c r="M136" s="8"/>
      <c r="N136" s="8"/>
      <c r="O136" s="29">
        <f>M136-N136</f>
        <v>0</v>
      </c>
      <c r="P136" s="34">
        <f>L136+O136</f>
        <v>0</v>
      </c>
    </row>
    <row r="137" spans="1:16" s="6" customFormat="1" ht="16.5" customHeight="1" hidden="1">
      <c r="A137" s="4" t="s">
        <v>21</v>
      </c>
      <c r="B137" s="12"/>
      <c r="C137" s="8"/>
      <c r="D137" s="8">
        <f>B137-C137</f>
        <v>0</v>
      </c>
      <c r="E137" s="8"/>
      <c r="F137" s="8"/>
      <c r="G137" s="8">
        <f>E137-F137</f>
        <v>0</v>
      </c>
      <c r="H137" s="8"/>
      <c r="I137" s="8"/>
      <c r="J137" s="8">
        <f>H137-I137</f>
        <v>0</v>
      </c>
      <c r="K137" s="8"/>
      <c r="L137" s="8">
        <f>D137+G137+J137+K137</f>
        <v>0</v>
      </c>
      <c r="M137" s="8"/>
      <c r="N137" s="8"/>
      <c r="O137" s="29">
        <f>M137-N137</f>
        <v>0</v>
      </c>
      <c r="P137" s="34">
        <f>L137+O137</f>
        <v>0</v>
      </c>
    </row>
    <row r="138" spans="1:16" s="6" customFormat="1" ht="16.5" customHeight="1" hidden="1" thickBot="1">
      <c r="A138" s="4"/>
      <c r="B138" s="12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29"/>
      <c r="P138" s="34"/>
    </row>
    <row r="139" spans="1:16" s="6" customFormat="1" ht="21" customHeight="1">
      <c r="A139" s="43" t="s">
        <v>83</v>
      </c>
      <c r="B139" s="44">
        <f aca="true" t="shared" si="69" ref="B139:P141">B91+B95+B99+B103+B107+B111+B115+B119+B123+B127+B131+B135</f>
        <v>142</v>
      </c>
      <c r="C139" s="45">
        <f t="shared" si="69"/>
        <v>124</v>
      </c>
      <c r="D139" s="45">
        <f t="shared" si="69"/>
        <v>18</v>
      </c>
      <c r="E139" s="45">
        <f t="shared" si="69"/>
        <v>180</v>
      </c>
      <c r="F139" s="45">
        <f t="shared" si="69"/>
        <v>259</v>
      </c>
      <c r="G139" s="45">
        <f t="shared" si="69"/>
        <v>-79</v>
      </c>
      <c r="H139" s="45">
        <f t="shared" si="69"/>
        <v>0</v>
      </c>
      <c r="I139" s="45">
        <f t="shared" si="69"/>
        <v>0</v>
      </c>
      <c r="J139" s="45">
        <f t="shared" si="69"/>
        <v>0</v>
      </c>
      <c r="K139" s="45">
        <f t="shared" si="69"/>
        <v>-2</v>
      </c>
      <c r="L139" s="45">
        <f t="shared" si="69"/>
        <v>-63</v>
      </c>
      <c r="M139" s="45">
        <f t="shared" si="69"/>
        <v>68</v>
      </c>
      <c r="N139" s="45">
        <f t="shared" si="69"/>
        <v>140</v>
      </c>
      <c r="O139" s="46">
        <f t="shared" si="69"/>
        <v>-72</v>
      </c>
      <c r="P139" s="47">
        <f t="shared" si="69"/>
        <v>-135</v>
      </c>
    </row>
    <row r="140" spans="1:16" s="6" customFormat="1" ht="21" customHeight="1">
      <c r="A140" s="48" t="s">
        <v>22</v>
      </c>
      <c r="B140" s="49">
        <f t="shared" si="69"/>
        <v>80</v>
      </c>
      <c r="C140" s="50">
        <f t="shared" si="69"/>
        <v>69</v>
      </c>
      <c r="D140" s="50">
        <f t="shared" si="69"/>
        <v>11</v>
      </c>
      <c r="E140" s="50">
        <f t="shared" si="69"/>
        <v>97</v>
      </c>
      <c r="F140" s="50">
        <f t="shared" si="69"/>
        <v>121</v>
      </c>
      <c r="G140" s="50">
        <f t="shared" si="69"/>
        <v>-24</v>
      </c>
      <c r="H140" s="50">
        <f t="shared" si="69"/>
        <v>0</v>
      </c>
      <c r="I140" s="50">
        <f t="shared" si="69"/>
        <v>0</v>
      </c>
      <c r="J140" s="50">
        <f t="shared" si="69"/>
        <v>0</v>
      </c>
      <c r="K140" s="50">
        <f t="shared" si="69"/>
        <v>-1</v>
      </c>
      <c r="L140" s="50">
        <f t="shared" si="69"/>
        <v>-14</v>
      </c>
      <c r="M140" s="50">
        <f t="shared" si="69"/>
        <v>33</v>
      </c>
      <c r="N140" s="50">
        <f t="shared" si="69"/>
        <v>84</v>
      </c>
      <c r="O140" s="51">
        <f t="shared" si="69"/>
        <v>-51</v>
      </c>
      <c r="P140" s="52">
        <f t="shared" si="69"/>
        <v>-65</v>
      </c>
    </row>
    <row r="141" spans="1:16" s="6" customFormat="1" ht="21" customHeight="1" thickBot="1">
      <c r="A141" s="53" t="s">
        <v>21</v>
      </c>
      <c r="B141" s="75">
        <f t="shared" si="69"/>
        <v>62</v>
      </c>
      <c r="C141" s="55">
        <f t="shared" si="69"/>
        <v>55</v>
      </c>
      <c r="D141" s="55">
        <f t="shared" si="69"/>
        <v>7</v>
      </c>
      <c r="E141" s="55">
        <f t="shared" si="69"/>
        <v>83</v>
      </c>
      <c r="F141" s="55">
        <f t="shared" si="69"/>
        <v>138</v>
      </c>
      <c r="G141" s="55">
        <f t="shared" si="69"/>
        <v>-55</v>
      </c>
      <c r="H141" s="55">
        <f t="shared" si="69"/>
        <v>0</v>
      </c>
      <c r="I141" s="55">
        <f t="shared" si="69"/>
        <v>0</v>
      </c>
      <c r="J141" s="55">
        <f t="shared" si="69"/>
        <v>0</v>
      </c>
      <c r="K141" s="55">
        <f t="shared" si="69"/>
        <v>-1</v>
      </c>
      <c r="L141" s="55">
        <f t="shared" si="69"/>
        <v>-49</v>
      </c>
      <c r="M141" s="55">
        <f t="shared" si="69"/>
        <v>35</v>
      </c>
      <c r="N141" s="55">
        <f t="shared" si="69"/>
        <v>56</v>
      </c>
      <c r="O141" s="56">
        <f t="shared" si="69"/>
        <v>-21</v>
      </c>
      <c r="P141" s="57">
        <f t="shared" si="69"/>
        <v>-70</v>
      </c>
    </row>
    <row r="142" s="6" customFormat="1" ht="16.5" customHeight="1"/>
  </sheetData>
  <sheetProtection/>
  <mergeCells count="18">
    <mergeCell ref="A88:A90"/>
    <mergeCell ref="B88:L88"/>
    <mergeCell ref="M88:O88"/>
    <mergeCell ref="P88:P90"/>
    <mergeCell ref="B89:D89"/>
    <mergeCell ref="E89:G89"/>
    <mergeCell ref="H89:J89"/>
    <mergeCell ref="M89:M90"/>
    <mergeCell ref="N89:N90"/>
    <mergeCell ref="A2:A4"/>
    <mergeCell ref="B2:L2"/>
    <mergeCell ref="M2:O2"/>
    <mergeCell ref="P2:P4"/>
    <mergeCell ref="B3:D3"/>
    <mergeCell ref="E3:G3"/>
    <mergeCell ref="M3:M4"/>
    <mergeCell ref="N3:N4"/>
    <mergeCell ref="H3:J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4.125" style="0" customWidth="1"/>
    <col min="2" max="16" width="6.875" style="0" customWidth="1"/>
  </cols>
  <sheetData>
    <row r="1" spans="4:11" s="6" customFormat="1" ht="30" customHeight="1" thickBot="1">
      <c r="D1" s="21" t="s">
        <v>33</v>
      </c>
      <c r="E1" s="1"/>
      <c r="F1" s="1"/>
      <c r="G1" s="1"/>
      <c r="H1" s="22" t="s">
        <v>78</v>
      </c>
      <c r="I1" s="1"/>
      <c r="J1" s="1"/>
      <c r="K1" s="1" t="s">
        <v>100</v>
      </c>
    </row>
    <row r="2" spans="1:16" ht="30" customHeight="1">
      <c r="A2" s="80" t="s">
        <v>31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21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7"/>
      <c r="I3" s="97"/>
      <c r="J3" s="97"/>
      <c r="K3" s="7" t="s">
        <v>5</v>
      </c>
      <c r="L3" s="7" t="s">
        <v>6</v>
      </c>
      <c r="M3" s="91" t="s">
        <v>8</v>
      </c>
      <c r="N3" s="91" t="s">
        <v>9</v>
      </c>
      <c r="O3" s="26" t="s">
        <v>10</v>
      </c>
      <c r="P3" s="88"/>
    </row>
    <row r="4" spans="1:16" ht="21" customHeight="1" thickBot="1">
      <c r="A4" s="82"/>
      <c r="B4" s="23" t="s">
        <v>0</v>
      </c>
      <c r="C4" s="24" t="s">
        <v>1</v>
      </c>
      <c r="D4" s="24" t="s">
        <v>2</v>
      </c>
      <c r="E4" s="24" t="s">
        <v>0</v>
      </c>
      <c r="F4" s="24" t="s">
        <v>1</v>
      </c>
      <c r="G4" s="24" t="s">
        <v>2</v>
      </c>
      <c r="H4" s="77"/>
      <c r="I4" s="78"/>
      <c r="J4" s="76"/>
      <c r="K4" s="25" t="s">
        <v>2</v>
      </c>
      <c r="L4" s="25" t="s">
        <v>2</v>
      </c>
      <c r="M4" s="92"/>
      <c r="N4" s="92"/>
      <c r="O4" s="27" t="s">
        <v>2</v>
      </c>
      <c r="P4" s="89"/>
    </row>
    <row r="5" spans="1:16" ht="16.5" customHeight="1" thickBot="1">
      <c r="A5" s="3" t="s">
        <v>68</v>
      </c>
      <c r="B5" s="11">
        <f>B6+B7</f>
        <v>2987</v>
      </c>
      <c r="C5" s="11">
        <f>C6+C7</f>
        <v>2975</v>
      </c>
      <c r="D5" s="11">
        <f>B5-C5</f>
        <v>12</v>
      </c>
      <c r="E5" s="11">
        <f>E6+E7</f>
        <v>1048</v>
      </c>
      <c r="F5" s="11">
        <f>F6+F7</f>
        <v>925</v>
      </c>
      <c r="G5" s="11">
        <f>E5-F5</f>
        <v>123</v>
      </c>
      <c r="H5" s="72"/>
      <c r="I5" s="73"/>
      <c r="J5" s="74"/>
      <c r="K5" s="11">
        <f>K6+K7</f>
        <v>3</v>
      </c>
      <c r="L5" s="11">
        <f>L6+L7</f>
        <v>138</v>
      </c>
      <c r="M5" s="11">
        <f>M6+M7</f>
        <v>480</v>
      </c>
      <c r="N5" s="11">
        <f>N6+N7</f>
        <v>452</v>
      </c>
      <c r="O5" s="11">
        <f>M5-N5</f>
        <v>28</v>
      </c>
      <c r="P5" s="33">
        <f aca="true" t="shared" si="0" ref="P5:P40">L5+O5</f>
        <v>166</v>
      </c>
    </row>
    <row r="6" spans="1:16" ht="16.5" customHeight="1" hidden="1">
      <c r="A6" s="4" t="s">
        <v>22</v>
      </c>
      <c r="B6" s="8">
        <v>1737</v>
      </c>
      <c r="C6" s="8">
        <v>1674</v>
      </c>
      <c r="D6" s="8">
        <f>B6-C6</f>
        <v>63</v>
      </c>
      <c r="E6" s="8">
        <v>543</v>
      </c>
      <c r="F6" s="8">
        <v>521</v>
      </c>
      <c r="G6" s="8">
        <f>E6-F6</f>
        <v>22</v>
      </c>
      <c r="H6" s="66"/>
      <c r="I6" s="67"/>
      <c r="J6" s="68"/>
      <c r="K6" s="8">
        <v>1</v>
      </c>
      <c r="L6" s="8">
        <v>86</v>
      </c>
      <c r="M6" s="8">
        <v>262</v>
      </c>
      <c r="N6" s="8">
        <v>226</v>
      </c>
      <c r="O6" s="8">
        <f>M6-N6</f>
        <v>36</v>
      </c>
      <c r="P6" s="34">
        <f t="shared" si="0"/>
        <v>122</v>
      </c>
    </row>
    <row r="7" spans="1:16" ht="16.5" customHeight="1" hidden="1" thickBot="1">
      <c r="A7" s="5" t="s">
        <v>21</v>
      </c>
      <c r="B7" s="15">
        <v>1250</v>
      </c>
      <c r="C7" s="15">
        <v>1301</v>
      </c>
      <c r="D7" s="8">
        <f>B7-C7</f>
        <v>-51</v>
      </c>
      <c r="E7" s="15">
        <v>505</v>
      </c>
      <c r="F7" s="15">
        <v>404</v>
      </c>
      <c r="G7" s="8">
        <f>E7-F7</f>
        <v>101</v>
      </c>
      <c r="H7" s="69"/>
      <c r="I7" s="70"/>
      <c r="J7" s="71"/>
      <c r="K7" s="15">
        <v>2</v>
      </c>
      <c r="L7" s="15">
        <v>52</v>
      </c>
      <c r="M7" s="15">
        <v>218</v>
      </c>
      <c r="N7" s="15">
        <v>226</v>
      </c>
      <c r="O7" s="8">
        <f>M7-N7</f>
        <v>-8</v>
      </c>
      <c r="P7" s="35">
        <f t="shared" si="0"/>
        <v>44</v>
      </c>
    </row>
    <row r="8" spans="1:16" ht="16.5" customHeight="1" thickBot="1">
      <c r="A8" s="3" t="s">
        <v>69</v>
      </c>
      <c r="B8" s="11">
        <f>B9+B10</f>
        <v>985</v>
      </c>
      <c r="C8" s="11">
        <f>C9+C10</f>
        <v>862</v>
      </c>
      <c r="D8" s="11">
        <f aca="true" t="shared" si="1" ref="D8:D31">B8-C8</f>
        <v>123</v>
      </c>
      <c r="E8" s="11">
        <f>E9+E10</f>
        <v>421</v>
      </c>
      <c r="F8" s="11">
        <f>F9+F10</f>
        <v>444</v>
      </c>
      <c r="G8" s="11">
        <f aca="true" t="shared" si="2" ref="G8:G31">E8-F8</f>
        <v>-23</v>
      </c>
      <c r="H8" s="72"/>
      <c r="I8" s="73"/>
      <c r="J8" s="74"/>
      <c r="K8" s="11">
        <f>K9+K10</f>
        <v>3</v>
      </c>
      <c r="L8" s="11">
        <f>L9+L10</f>
        <v>103</v>
      </c>
      <c r="M8" s="11">
        <f>M9+M10</f>
        <v>454</v>
      </c>
      <c r="N8" s="11">
        <f>N9+N10</f>
        <v>424</v>
      </c>
      <c r="O8" s="11">
        <f aca="true" t="shared" si="3" ref="O8:O31">M8-N8</f>
        <v>30</v>
      </c>
      <c r="P8" s="33">
        <f t="shared" si="0"/>
        <v>133</v>
      </c>
    </row>
    <row r="9" spans="1:16" ht="16.5" customHeight="1" hidden="1">
      <c r="A9" s="4" t="s">
        <v>22</v>
      </c>
      <c r="B9" s="8">
        <v>522</v>
      </c>
      <c r="C9" s="8">
        <v>483</v>
      </c>
      <c r="D9" s="8">
        <f t="shared" si="1"/>
        <v>39</v>
      </c>
      <c r="E9" s="8">
        <v>215</v>
      </c>
      <c r="F9" s="8">
        <v>237</v>
      </c>
      <c r="G9" s="8">
        <f t="shared" si="2"/>
        <v>-22</v>
      </c>
      <c r="H9" s="66"/>
      <c r="I9" s="67"/>
      <c r="J9" s="68"/>
      <c r="K9" s="8">
        <v>3</v>
      </c>
      <c r="L9" s="8">
        <v>20</v>
      </c>
      <c r="M9" s="8">
        <v>230</v>
      </c>
      <c r="N9" s="8">
        <v>245</v>
      </c>
      <c r="O9" s="8">
        <f t="shared" si="3"/>
        <v>-15</v>
      </c>
      <c r="P9" s="34">
        <f t="shared" si="0"/>
        <v>5</v>
      </c>
    </row>
    <row r="10" spans="1:16" ht="16.5" customHeight="1" hidden="1" thickBot="1">
      <c r="A10" s="5" t="s">
        <v>21</v>
      </c>
      <c r="B10" s="15">
        <v>463</v>
      </c>
      <c r="C10" s="15">
        <v>379</v>
      </c>
      <c r="D10" s="8">
        <f t="shared" si="1"/>
        <v>84</v>
      </c>
      <c r="E10" s="15">
        <v>206</v>
      </c>
      <c r="F10" s="15">
        <v>207</v>
      </c>
      <c r="G10" s="8">
        <f t="shared" si="2"/>
        <v>-1</v>
      </c>
      <c r="H10" s="69"/>
      <c r="I10" s="70"/>
      <c r="J10" s="71"/>
      <c r="K10" s="15">
        <v>0</v>
      </c>
      <c r="L10" s="15">
        <v>83</v>
      </c>
      <c r="M10" s="15">
        <v>224</v>
      </c>
      <c r="N10" s="15">
        <v>179</v>
      </c>
      <c r="O10" s="8">
        <f t="shared" si="3"/>
        <v>45</v>
      </c>
      <c r="P10" s="35">
        <f t="shared" si="0"/>
        <v>128</v>
      </c>
    </row>
    <row r="11" spans="1:16" ht="16.5" customHeight="1" thickBot="1">
      <c r="A11" s="3" t="s">
        <v>70</v>
      </c>
      <c r="B11" s="11">
        <f>B12+B13</f>
        <v>952</v>
      </c>
      <c r="C11" s="11">
        <f>C12+C13</f>
        <v>853</v>
      </c>
      <c r="D11" s="11">
        <f t="shared" si="1"/>
        <v>99</v>
      </c>
      <c r="E11" s="11">
        <f>E12+E13</f>
        <v>381</v>
      </c>
      <c r="F11" s="11">
        <f>F12+F13</f>
        <v>431</v>
      </c>
      <c r="G11" s="11">
        <f t="shared" si="2"/>
        <v>-50</v>
      </c>
      <c r="H11" s="72"/>
      <c r="I11" s="73"/>
      <c r="J11" s="74"/>
      <c r="K11" s="11">
        <f>K12+K13</f>
        <v>4</v>
      </c>
      <c r="L11" s="11">
        <f>L12+L13</f>
        <v>53</v>
      </c>
      <c r="M11" s="11">
        <f>M12+M13</f>
        <v>513</v>
      </c>
      <c r="N11" s="11">
        <f>N12+N13</f>
        <v>432</v>
      </c>
      <c r="O11" s="11">
        <f t="shared" si="3"/>
        <v>81</v>
      </c>
      <c r="P11" s="33">
        <f t="shared" si="0"/>
        <v>134</v>
      </c>
    </row>
    <row r="12" spans="1:16" ht="16.5" customHeight="1" hidden="1">
      <c r="A12" s="4" t="s">
        <v>22</v>
      </c>
      <c r="B12" s="8">
        <v>474</v>
      </c>
      <c r="C12" s="8">
        <v>427</v>
      </c>
      <c r="D12" s="8">
        <f t="shared" si="1"/>
        <v>47</v>
      </c>
      <c r="E12" s="8">
        <v>192</v>
      </c>
      <c r="F12" s="8">
        <v>205</v>
      </c>
      <c r="G12" s="8">
        <f t="shared" si="2"/>
        <v>-13</v>
      </c>
      <c r="H12" s="66"/>
      <c r="I12" s="67"/>
      <c r="J12" s="68"/>
      <c r="K12" s="8">
        <v>2</v>
      </c>
      <c r="L12" s="8">
        <v>36</v>
      </c>
      <c r="M12" s="8">
        <v>261</v>
      </c>
      <c r="N12" s="8">
        <v>241</v>
      </c>
      <c r="O12" s="8">
        <f t="shared" si="3"/>
        <v>20</v>
      </c>
      <c r="P12" s="34">
        <f t="shared" si="0"/>
        <v>56</v>
      </c>
    </row>
    <row r="13" spans="1:16" ht="16.5" customHeight="1" hidden="1" thickBot="1">
      <c r="A13" s="5" t="s">
        <v>21</v>
      </c>
      <c r="B13" s="15">
        <v>478</v>
      </c>
      <c r="C13" s="15">
        <v>426</v>
      </c>
      <c r="D13" s="8">
        <f t="shared" si="1"/>
        <v>52</v>
      </c>
      <c r="E13" s="15">
        <v>189</v>
      </c>
      <c r="F13" s="15">
        <v>226</v>
      </c>
      <c r="G13" s="8">
        <f t="shared" si="2"/>
        <v>-37</v>
      </c>
      <c r="H13" s="69"/>
      <c r="I13" s="70"/>
      <c r="J13" s="71"/>
      <c r="K13" s="15">
        <v>2</v>
      </c>
      <c r="L13" s="15">
        <v>17</v>
      </c>
      <c r="M13" s="15">
        <v>252</v>
      </c>
      <c r="N13" s="15">
        <v>191</v>
      </c>
      <c r="O13" s="8">
        <f t="shared" si="3"/>
        <v>61</v>
      </c>
      <c r="P13" s="35">
        <f t="shared" si="0"/>
        <v>78</v>
      </c>
    </row>
    <row r="14" spans="1:16" ht="16.5" customHeight="1" thickBot="1">
      <c r="A14" s="3" t="s">
        <v>71</v>
      </c>
      <c r="B14" s="11">
        <f>B15+B16</f>
        <v>1184</v>
      </c>
      <c r="C14" s="11">
        <f>C15+C16</f>
        <v>1352</v>
      </c>
      <c r="D14" s="11">
        <f t="shared" si="1"/>
        <v>-168</v>
      </c>
      <c r="E14" s="11">
        <f>E15+E16</f>
        <v>415</v>
      </c>
      <c r="F14" s="11">
        <f>F15+F16</f>
        <v>424</v>
      </c>
      <c r="G14" s="11">
        <f t="shared" si="2"/>
        <v>-9</v>
      </c>
      <c r="H14" s="72"/>
      <c r="I14" s="73"/>
      <c r="J14" s="74"/>
      <c r="K14" s="11">
        <f>K15+K16</f>
        <v>-5</v>
      </c>
      <c r="L14" s="11">
        <f>L15+L16</f>
        <v>-182</v>
      </c>
      <c r="M14" s="11">
        <f>M15+M16</f>
        <v>509</v>
      </c>
      <c r="N14" s="11">
        <f>N15+N16</f>
        <v>445</v>
      </c>
      <c r="O14" s="11">
        <f t="shared" si="3"/>
        <v>64</v>
      </c>
      <c r="P14" s="33">
        <f t="shared" si="0"/>
        <v>-118</v>
      </c>
    </row>
    <row r="15" spans="1:16" ht="16.5" customHeight="1" hidden="1">
      <c r="A15" s="4" t="s">
        <v>22</v>
      </c>
      <c r="B15" s="8">
        <v>619</v>
      </c>
      <c r="C15" s="8">
        <v>662</v>
      </c>
      <c r="D15" s="8">
        <f t="shared" si="1"/>
        <v>-43</v>
      </c>
      <c r="E15" s="8">
        <v>218</v>
      </c>
      <c r="F15" s="8">
        <v>240</v>
      </c>
      <c r="G15" s="8">
        <f t="shared" si="2"/>
        <v>-22</v>
      </c>
      <c r="H15" s="66"/>
      <c r="I15" s="67"/>
      <c r="J15" s="68"/>
      <c r="K15" s="8">
        <v>-3</v>
      </c>
      <c r="L15" s="8">
        <v>-68</v>
      </c>
      <c r="M15" s="8">
        <v>256</v>
      </c>
      <c r="N15" s="8">
        <v>271</v>
      </c>
      <c r="O15" s="8">
        <f t="shared" si="3"/>
        <v>-15</v>
      </c>
      <c r="P15" s="34">
        <f t="shared" si="0"/>
        <v>-83</v>
      </c>
    </row>
    <row r="16" spans="1:16" ht="16.5" customHeight="1" hidden="1" thickBot="1">
      <c r="A16" s="5" t="s">
        <v>21</v>
      </c>
      <c r="B16" s="15">
        <v>565</v>
      </c>
      <c r="C16" s="15">
        <v>690</v>
      </c>
      <c r="D16" s="8">
        <f t="shared" si="1"/>
        <v>-125</v>
      </c>
      <c r="E16" s="15">
        <v>197</v>
      </c>
      <c r="F16" s="15">
        <v>184</v>
      </c>
      <c r="G16" s="8">
        <f t="shared" si="2"/>
        <v>13</v>
      </c>
      <c r="H16" s="69"/>
      <c r="I16" s="70"/>
      <c r="J16" s="71"/>
      <c r="K16" s="15">
        <v>-2</v>
      </c>
      <c r="L16" s="15">
        <v>-114</v>
      </c>
      <c r="M16" s="15">
        <v>253</v>
      </c>
      <c r="N16" s="15">
        <v>174</v>
      </c>
      <c r="O16" s="8">
        <f t="shared" si="3"/>
        <v>79</v>
      </c>
      <c r="P16" s="35">
        <f t="shared" si="0"/>
        <v>-35</v>
      </c>
    </row>
    <row r="17" spans="1:16" ht="16.5" customHeight="1" thickBot="1">
      <c r="A17" s="3" t="s">
        <v>72</v>
      </c>
      <c r="B17" s="11">
        <f>B18+B19</f>
        <v>1222</v>
      </c>
      <c r="C17" s="11">
        <f>C18+C19</f>
        <v>1451</v>
      </c>
      <c r="D17" s="11">
        <f t="shared" si="1"/>
        <v>-229</v>
      </c>
      <c r="E17" s="11">
        <f>E18+E19</f>
        <v>505</v>
      </c>
      <c r="F17" s="11">
        <f>F18+F19</f>
        <v>439</v>
      </c>
      <c r="G17" s="11">
        <f t="shared" si="2"/>
        <v>66</v>
      </c>
      <c r="H17" s="72"/>
      <c r="I17" s="73"/>
      <c r="J17" s="74"/>
      <c r="K17" s="11">
        <f>K18+K19</f>
        <v>9</v>
      </c>
      <c r="L17" s="11">
        <f>L18+L19</f>
        <v>-154</v>
      </c>
      <c r="M17" s="11">
        <f>M18+M19</f>
        <v>536</v>
      </c>
      <c r="N17" s="11">
        <f>N18+N19</f>
        <v>435</v>
      </c>
      <c r="O17" s="11">
        <f t="shared" si="3"/>
        <v>101</v>
      </c>
      <c r="P17" s="33">
        <f t="shared" si="0"/>
        <v>-53</v>
      </c>
    </row>
    <row r="18" spans="1:16" ht="16.5" customHeight="1" hidden="1">
      <c r="A18" s="4" t="s">
        <v>22</v>
      </c>
      <c r="B18" s="8">
        <v>642</v>
      </c>
      <c r="C18" s="8">
        <v>692</v>
      </c>
      <c r="D18" s="8">
        <f t="shared" si="1"/>
        <v>-50</v>
      </c>
      <c r="E18" s="8">
        <v>249</v>
      </c>
      <c r="F18" s="8">
        <v>235</v>
      </c>
      <c r="G18" s="8">
        <f t="shared" si="2"/>
        <v>14</v>
      </c>
      <c r="H18" s="66"/>
      <c r="I18" s="67"/>
      <c r="J18" s="68"/>
      <c r="K18" s="8">
        <v>6</v>
      </c>
      <c r="L18" s="8">
        <v>-30</v>
      </c>
      <c r="M18" s="8">
        <v>276</v>
      </c>
      <c r="N18" s="8">
        <v>252</v>
      </c>
      <c r="O18" s="8">
        <f t="shared" si="3"/>
        <v>24</v>
      </c>
      <c r="P18" s="34">
        <f t="shared" si="0"/>
        <v>-6</v>
      </c>
    </row>
    <row r="19" spans="1:16" ht="16.5" customHeight="1" hidden="1" thickBot="1">
      <c r="A19" s="5" t="s">
        <v>21</v>
      </c>
      <c r="B19" s="15">
        <v>580</v>
      </c>
      <c r="C19" s="15">
        <v>759</v>
      </c>
      <c r="D19" s="8">
        <f t="shared" si="1"/>
        <v>-179</v>
      </c>
      <c r="E19" s="15">
        <v>256</v>
      </c>
      <c r="F19" s="15">
        <v>204</v>
      </c>
      <c r="G19" s="8">
        <f t="shared" si="2"/>
        <v>52</v>
      </c>
      <c r="H19" s="69"/>
      <c r="I19" s="70"/>
      <c r="J19" s="71"/>
      <c r="K19" s="15">
        <v>3</v>
      </c>
      <c r="L19" s="15">
        <v>-124</v>
      </c>
      <c r="M19" s="15">
        <v>260</v>
      </c>
      <c r="N19" s="15">
        <v>183</v>
      </c>
      <c r="O19" s="8">
        <f t="shared" si="3"/>
        <v>77</v>
      </c>
      <c r="P19" s="35">
        <f t="shared" si="0"/>
        <v>-47</v>
      </c>
    </row>
    <row r="20" spans="1:16" ht="16.5" customHeight="1" thickBot="1">
      <c r="A20" s="3" t="s">
        <v>73</v>
      </c>
      <c r="B20" s="11">
        <f>B21+B22</f>
        <v>992</v>
      </c>
      <c r="C20" s="11">
        <f>C21+C22</f>
        <v>1171</v>
      </c>
      <c r="D20" s="11">
        <f t="shared" si="1"/>
        <v>-179</v>
      </c>
      <c r="E20" s="11">
        <f>E21+E22</f>
        <v>378</v>
      </c>
      <c r="F20" s="11">
        <f>F21+F22</f>
        <v>397</v>
      </c>
      <c r="G20" s="11">
        <f t="shared" si="2"/>
        <v>-19</v>
      </c>
      <c r="H20" s="72"/>
      <c r="I20" s="73"/>
      <c r="J20" s="74"/>
      <c r="K20" s="11">
        <f>K21+K22</f>
        <v>4</v>
      </c>
      <c r="L20" s="11">
        <f>L21+L22</f>
        <v>-194</v>
      </c>
      <c r="M20" s="11">
        <f>M21+M22</f>
        <v>543</v>
      </c>
      <c r="N20" s="11">
        <f>N21+N22</f>
        <v>390</v>
      </c>
      <c r="O20" s="11">
        <f t="shared" si="3"/>
        <v>153</v>
      </c>
      <c r="P20" s="33">
        <f t="shared" si="0"/>
        <v>-41</v>
      </c>
    </row>
    <row r="21" spans="1:16" ht="16.5" customHeight="1" hidden="1">
      <c r="A21" s="4" t="s">
        <v>22</v>
      </c>
      <c r="B21" s="8">
        <v>517</v>
      </c>
      <c r="C21" s="8">
        <v>563</v>
      </c>
      <c r="D21" s="8">
        <f t="shared" si="1"/>
        <v>-46</v>
      </c>
      <c r="E21" s="8">
        <v>193</v>
      </c>
      <c r="F21" s="8">
        <v>214</v>
      </c>
      <c r="G21" s="8">
        <f t="shared" si="2"/>
        <v>-21</v>
      </c>
      <c r="H21" s="66"/>
      <c r="I21" s="67"/>
      <c r="J21" s="68"/>
      <c r="K21" s="8">
        <v>3</v>
      </c>
      <c r="L21" s="8">
        <v>-64</v>
      </c>
      <c r="M21" s="8">
        <v>266</v>
      </c>
      <c r="N21" s="8">
        <v>207</v>
      </c>
      <c r="O21" s="8">
        <f t="shared" si="3"/>
        <v>59</v>
      </c>
      <c r="P21" s="34">
        <f t="shared" si="0"/>
        <v>-5</v>
      </c>
    </row>
    <row r="22" spans="1:16" ht="16.5" customHeight="1" hidden="1" thickBot="1">
      <c r="A22" s="5" t="s">
        <v>21</v>
      </c>
      <c r="B22" s="15">
        <v>475</v>
      </c>
      <c r="C22" s="15">
        <v>608</v>
      </c>
      <c r="D22" s="8">
        <f t="shared" si="1"/>
        <v>-133</v>
      </c>
      <c r="E22" s="15">
        <v>185</v>
      </c>
      <c r="F22" s="15">
        <v>183</v>
      </c>
      <c r="G22" s="8">
        <f t="shared" si="2"/>
        <v>2</v>
      </c>
      <c r="H22" s="69"/>
      <c r="I22" s="70"/>
      <c r="J22" s="71"/>
      <c r="K22" s="15">
        <v>1</v>
      </c>
      <c r="L22" s="15">
        <v>-130</v>
      </c>
      <c r="M22" s="15">
        <v>277</v>
      </c>
      <c r="N22" s="15">
        <v>183</v>
      </c>
      <c r="O22" s="8">
        <f t="shared" si="3"/>
        <v>94</v>
      </c>
      <c r="P22" s="35">
        <f t="shared" si="0"/>
        <v>-36</v>
      </c>
    </row>
    <row r="23" spans="1:16" ht="16.5" customHeight="1" thickBot="1">
      <c r="A23" s="3" t="s">
        <v>74</v>
      </c>
      <c r="B23" s="11">
        <f>B24+B25</f>
        <v>1121</v>
      </c>
      <c r="C23" s="11">
        <f>C24+C25</f>
        <v>1156</v>
      </c>
      <c r="D23" s="11">
        <f t="shared" si="1"/>
        <v>-35</v>
      </c>
      <c r="E23" s="11">
        <f>E24+E25</f>
        <v>445</v>
      </c>
      <c r="F23" s="11">
        <f>F24+F25</f>
        <v>469</v>
      </c>
      <c r="G23" s="11">
        <f t="shared" si="2"/>
        <v>-24</v>
      </c>
      <c r="H23" s="72"/>
      <c r="I23" s="73"/>
      <c r="J23" s="74"/>
      <c r="K23" s="11">
        <f>K24+K25</f>
        <v>0</v>
      </c>
      <c r="L23" s="11">
        <f>L24+L25</f>
        <v>-59</v>
      </c>
      <c r="M23" s="11">
        <f>M24+M25</f>
        <v>516</v>
      </c>
      <c r="N23" s="11">
        <f>N24+N25</f>
        <v>456</v>
      </c>
      <c r="O23" s="11">
        <f t="shared" si="3"/>
        <v>60</v>
      </c>
      <c r="P23" s="33">
        <f t="shared" si="0"/>
        <v>1</v>
      </c>
    </row>
    <row r="24" spans="1:16" ht="16.5" customHeight="1" hidden="1">
      <c r="A24" s="4" t="s">
        <v>22</v>
      </c>
      <c r="B24" s="8">
        <v>593</v>
      </c>
      <c r="C24" s="8">
        <v>559</v>
      </c>
      <c r="D24" s="8">
        <f t="shared" si="1"/>
        <v>34</v>
      </c>
      <c r="E24" s="8">
        <v>250</v>
      </c>
      <c r="F24" s="8">
        <v>230</v>
      </c>
      <c r="G24" s="8">
        <f t="shared" si="2"/>
        <v>20</v>
      </c>
      <c r="H24" s="66"/>
      <c r="I24" s="67"/>
      <c r="J24" s="68"/>
      <c r="K24" s="8">
        <v>0</v>
      </c>
      <c r="L24" s="8">
        <v>54</v>
      </c>
      <c r="M24" s="8">
        <v>259</v>
      </c>
      <c r="N24" s="8">
        <v>247</v>
      </c>
      <c r="O24" s="8">
        <f t="shared" si="3"/>
        <v>12</v>
      </c>
      <c r="P24" s="34">
        <f t="shared" si="0"/>
        <v>66</v>
      </c>
    </row>
    <row r="25" spans="1:16" ht="16.5" customHeight="1" hidden="1" thickBot="1">
      <c r="A25" s="5" t="s">
        <v>21</v>
      </c>
      <c r="B25" s="15">
        <v>528</v>
      </c>
      <c r="C25" s="15">
        <v>597</v>
      </c>
      <c r="D25" s="8">
        <f t="shared" si="1"/>
        <v>-69</v>
      </c>
      <c r="E25" s="15">
        <v>195</v>
      </c>
      <c r="F25" s="15">
        <v>239</v>
      </c>
      <c r="G25" s="8">
        <f t="shared" si="2"/>
        <v>-44</v>
      </c>
      <c r="H25" s="69"/>
      <c r="I25" s="70"/>
      <c r="J25" s="71"/>
      <c r="K25" s="15">
        <v>0</v>
      </c>
      <c r="L25" s="15">
        <v>-113</v>
      </c>
      <c r="M25" s="15">
        <v>257</v>
      </c>
      <c r="N25" s="15">
        <v>209</v>
      </c>
      <c r="O25" s="8">
        <f t="shared" si="3"/>
        <v>48</v>
      </c>
      <c r="P25" s="35">
        <f t="shared" si="0"/>
        <v>-65</v>
      </c>
    </row>
    <row r="26" spans="1:16" ht="16.5" customHeight="1" thickBot="1">
      <c r="A26" s="3" t="s">
        <v>75</v>
      </c>
      <c r="B26" s="11">
        <f>B27+B28</f>
        <v>856</v>
      </c>
      <c r="C26" s="11">
        <f>C27+C28</f>
        <v>820</v>
      </c>
      <c r="D26" s="11">
        <f t="shared" si="1"/>
        <v>36</v>
      </c>
      <c r="E26" s="11">
        <f>E27+E28</f>
        <v>418</v>
      </c>
      <c r="F26" s="11">
        <f>F27+F28</f>
        <v>421</v>
      </c>
      <c r="G26" s="11">
        <f t="shared" si="2"/>
        <v>-3</v>
      </c>
      <c r="H26" s="72"/>
      <c r="I26" s="73"/>
      <c r="J26" s="74"/>
      <c r="K26" s="11">
        <f>K27+K28</f>
        <v>0</v>
      </c>
      <c r="L26" s="11">
        <f>L27+L28</f>
        <v>33</v>
      </c>
      <c r="M26" s="11">
        <f>M27+M28</f>
        <v>509</v>
      </c>
      <c r="N26" s="11">
        <f>N27+N28</f>
        <v>469</v>
      </c>
      <c r="O26" s="11">
        <f t="shared" si="3"/>
        <v>40</v>
      </c>
      <c r="P26" s="33">
        <f t="shared" si="0"/>
        <v>73</v>
      </c>
    </row>
    <row r="27" spans="1:16" ht="16.5" customHeight="1" hidden="1">
      <c r="A27" s="4" t="s">
        <v>22</v>
      </c>
      <c r="B27" s="8">
        <v>433</v>
      </c>
      <c r="C27" s="8">
        <v>445</v>
      </c>
      <c r="D27" s="8">
        <f t="shared" si="1"/>
        <v>-12</v>
      </c>
      <c r="E27" s="8">
        <v>215</v>
      </c>
      <c r="F27" s="8">
        <v>211</v>
      </c>
      <c r="G27" s="8">
        <f t="shared" si="2"/>
        <v>4</v>
      </c>
      <c r="H27" s="66"/>
      <c r="I27" s="67"/>
      <c r="J27" s="68"/>
      <c r="K27" s="8">
        <v>0</v>
      </c>
      <c r="L27" s="8">
        <v>-8</v>
      </c>
      <c r="M27" s="8">
        <v>250</v>
      </c>
      <c r="N27" s="8">
        <v>266</v>
      </c>
      <c r="O27" s="8">
        <f t="shared" si="3"/>
        <v>-16</v>
      </c>
      <c r="P27" s="34">
        <f t="shared" si="0"/>
        <v>-24</v>
      </c>
    </row>
    <row r="28" spans="1:16" ht="16.5" customHeight="1" hidden="1" thickBot="1">
      <c r="A28" s="5" t="s">
        <v>21</v>
      </c>
      <c r="B28" s="15">
        <v>423</v>
      </c>
      <c r="C28" s="15">
        <v>375</v>
      </c>
      <c r="D28" s="8">
        <f t="shared" si="1"/>
        <v>48</v>
      </c>
      <c r="E28" s="15">
        <v>203</v>
      </c>
      <c r="F28" s="15">
        <v>210</v>
      </c>
      <c r="G28" s="8">
        <f t="shared" si="2"/>
        <v>-7</v>
      </c>
      <c r="H28" s="69"/>
      <c r="I28" s="70"/>
      <c r="J28" s="71"/>
      <c r="K28" s="15">
        <v>0</v>
      </c>
      <c r="L28" s="15">
        <v>41</v>
      </c>
      <c r="M28" s="15">
        <v>259</v>
      </c>
      <c r="N28" s="15">
        <v>203</v>
      </c>
      <c r="O28" s="8">
        <f t="shared" si="3"/>
        <v>56</v>
      </c>
      <c r="P28" s="35">
        <f t="shared" si="0"/>
        <v>97</v>
      </c>
    </row>
    <row r="29" spans="1:16" ht="16.5" customHeight="1" thickBot="1">
      <c r="A29" s="3" t="s">
        <v>76</v>
      </c>
      <c r="B29" s="11">
        <f>B30+B31</f>
        <v>810</v>
      </c>
      <c r="C29" s="11">
        <f>C30+C31</f>
        <v>952</v>
      </c>
      <c r="D29" s="11">
        <f t="shared" si="1"/>
        <v>-142</v>
      </c>
      <c r="E29" s="11">
        <f>E30+E31</f>
        <v>452</v>
      </c>
      <c r="F29" s="11">
        <f>F30+F31</f>
        <v>440</v>
      </c>
      <c r="G29" s="11">
        <f t="shared" si="2"/>
        <v>12</v>
      </c>
      <c r="H29" s="72"/>
      <c r="I29" s="73"/>
      <c r="J29" s="74"/>
      <c r="K29" s="11">
        <f>K30+K31</f>
        <v>5</v>
      </c>
      <c r="L29" s="11">
        <f>L30+L31</f>
        <v>-125</v>
      </c>
      <c r="M29" s="11">
        <f>M30+M31</f>
        <v>527</v>
      </c>
      <c r="N29" s="11">
        <f>N30+N31</f>
        <v>515</v>
      </c>
      <c r="O29" s="11">
        <f t="shared" si="3"/>
        <v>12</v>
      </c>
      <c r="P29" s="33">
        <f t="shared" si="0"/>
        <v>-113</v>
      </c>
    </row>
    <row r="30" spans="1:16" ht="16.5" customHeight="1" hidden="1">
      <c r="A30" s="4" t="s">
        <v>22</v>
      </c>
      <c r="B30" s="8">
        <v>384</v>
      </c>
      <c r="C30" s="8">
        <v>478</v>
      </c>
      <c r="D30" s="8">
        <f t="shared" si="1"/>
        <v>-94</v>
      </c>
      <c r="E30" s="8">
        <v>226</v>
      </c>
      <c r="F30" s="8">
        <v>211</v>
      </c>
      <c r="G30" s="8">
        <f t="shared" si="2"/>
        <v>15</v>
      </c>
      <c r="H30" s="66"/>
      <c r="I30" s="67"/>
      <c r="J30" s="68"/>
      <c r="K30" s="8">
        <v>1</v>
      </c>
      <c r="L30" s="8">
        <v>-78</v>
      </c>
      <c r="M30" s="8">
        <v>275</v>
      </c>
      <c r="N30" s="8">
        <v>262</v>
      </c>
      <c r="O30" s="8">
        <f t="shared" si="3"/>
        <v>13</v>
      </c>
      <c r="P30" s="34">
        <f t="shared" si="0"/>
        <v>-65</v>
      </c>
    </row>
    <row r="31" spans="1:16" ht="16.5" customHeight="1" hidden="1" thickBot="1">
      <c r="A31" s="5" t="s">
        <v>21</v>
      </c>
      <c r="B31" s="15">
        <v>426</v>
      </c>
      <c r="C31" s="15">
        <v>474</v>
      </c>
      <c r="D31" s="8">
        <f t="shared" si="1"/>
        <v>-48</v>
      </c>
      <c r="E31" s="15">
        <v>226</v>
      </c>
      <c r="F31" s="15">
        <v>229</v>
      </c>
      <c r="G31" s="8">
        <f t="shared" si="2"/>
        <v>-3</v>
      </c>
      <c r="H31" s="69"/>
      <c r="I31" s="70"/>
      <c r="J31" s="71"/>
      <c r="K31" s="15">
        <v>4</v>
      </c>
      <c r="L31" s="15">
        <v>-47</v>
      </c>
      <c r="M31" s="15">
        <v>252</v>
      </c>
      <c r="N31" s="15">
        <v>253</v>
      </c>
      <c r="O31" s="8">
        <f t="shared" si="3"/>
        <v>-1</v>
      </c>
      <c r="P31" s="35">
        <f t="shared" si="0"/>
        <v>-48</v>
      </c>
    </row>
    <row r="32" spans="1:16" ht="16.5" customHeight="1" thickBot="1">
      <c r="A32" s="3" t="s">
        <v>64</v>
      </c>
      <c r="B32" s="11">
        <v>929</v>
      </c>
      <c r="C32" s="11">
        <v>1080</v>
      </c>
      <c r="D32" s="11">
        <v>-151</v>
      </c>
      <c r="E32" s="11">
        <v>356</v>
      </c>
      <c r="F32" s="11">
        <v>371</v>
      </c>
      <c r="G32" s="11">
        <v>-15</v>
      </c>
      <c r="H32" s="72"/>
      <c r="I32" s="73"/>
      <c r="J32" s="74"/>
      <c r="K32" s="11">
        <v>0</v>
      </c>
      <c r="L32" s="11">
        <f aca="true" t="shared" si="4" ref="L32:L40">D32+G32+K32</f>
        <v>-166</v>
      </c>
      <c r="M32" s="11">
        <v>495</v>
      </c>
      <c r="N32" s="11">
        <v>631</v>
      </c>
      <c r="O32" s="28">
        <v>-136</v>
      </c>
      <c r="P32" s="33">
        <f t="shared" si="0"/>
        <v>-302</v>
      </c>
    </row>
    <row r="33" spans="1:16" ht="16.5" customHeight="1" hidden="1">
      <c r="A33" s="4" t="s">
        <v>22</v>
      </c>
      <c r="B33" s="8">
        <v>483</v>
      </c>
      <c r="C33" s="8">
        <v>469</v>
      </c>
      <c r="D33" s="8">
        <v>14</v>
      </c>
      <c r="E33" s="8">
        <v>195</v>
      </c>
      <c r="F33" s="8">
        <v>193</v>
      </c>
      <c r="G33" s="8">
        <v>2</v>
      </c>
      <c r="H33" s="66"/>
      <c r="I33" s="67"/>
      <c r="J33" s="68"/>
      <c r="K33" s="8">
        <v>0</v>
      </c>
      <c r="L33" s="8">
        <f t="shared" si="4"/>
        <v>16</v>
      </c>
      <c r="M33" s="8">
        <v>238</v>
      </c>
      <c r="N33" s="8">
        <v>347</v>
      </c>
      <c r="O33" s="29">
        <v>-109</v>
      </c>
      <c r="P33" s="34">
        <f t="shared" si="0"/>
        <v>-93</v>
      </c>
    </row>
    <row r="34" spans="1:16" ht="16.5" customHeight="1" hidden="1" thickBot="1">
      <c r="A34" s="5" t="s">
        <v>21</v>
      </c>
      <c r="B34" s="15">
        <v>446</v>
      </c>
      <c r="C34" s="15">
        <v>611</v>
      </c>
      <c r="D34" s="15">
        <v>-165</v>
      </c>
      <c r="E34" s="15">
        <v>161</v>
      </c>
      <c r="F34" s="15">
        <v>178</v>
      </c>
      <c r="G34" s="15">
        <v>-17</v>
      </c>
      <c r="H34" s="69"/>
      <c r="I34" s="70"/>
      <c r="J34" s="71"/>
      <c r="K34" s="15">
        <v>0</v>
      </c>
      <c r="L34" s="15">
        <f t="shared" si="4"/>
        <v>-182</v>
      </c>
      <c r="M34" s="15">
        <v>257</v>
      </c>
      <c r="N34" s="15">
        <v>284</v>
      </c>
      <c r="O34" s="30">
        <v>-27</v>
      </c>
      <c r="P34" s="35">
        <f t="shared" si="0"/>
        <v>-209</v>
      </c>
    </row>
    <row r="35" spans="1:16" ht="16.5" customHeight="1" thickBot="1">
      <c r="A35" s="3" t="s">
        <v>65</v>
      </c>
      <c r="B35" s="11">
        <v>961</v>
      </c>
      <c r="C35" s="11">
        <v>971</v>
      </c>
      <c r="D35" s="11">
        <v>-10</v>
      </c>
      <c r="E35" s="11">
        <v>396</v>
      </c>
      <c r="F35" s="11">
        <v>473</v>
      </c>
      <c r="G35" s="11">
        <v>-77</v>
      </c>
      <c r="H35" s="72"/>
      <c r="I35" s="73"/>
      <c r="J35" s="74"/>
      <c r="K35" s="11">
        <v>2</v>
      </c>
      <c r="L35" s="11">
        <f t="shared" si="4"/>
        <v>-85</v>
      </c>
      <c r="M35" s="11">
        <v>473</v>
      </c>
      <c r="N35" s="11">
        <v>601</v>
      </c>
      <c r="O35" s="28">
        <v>-128</v>
      </c>
      <c r="P35" s="33">
        <f t="shared" si="0"/>
        <v>-213</v>
      </c>
    </row>
    <row r="36" spans="1:16" ht="16.5" customHeight="1" hidden="1">
      <c r="A36" s="4" t="s">
        <v>22</v>
      </c>
      <c r="B36" s="8">
        <v>479</v>
      </c>
      <c r="C36" s="8">
        <v>485</v>
      </c>
      <c r="D36" s="8">
        <v>-6</v>
      </c>
      <c r="E36" s="8">
        <v>200</v>
      </c>
      <c r="F36" s="8">
        <v>216</v>
      </c>
      <c r="G36" s="8">
        <v>-16</v>
      </c>
      <c r="H36" s="66"/>
      <c r="I36" s="67"/>
      <c r="J36" s="68"/>
      <c r="K36" s="8">
        <v>0</v>
      </c>
      <c r="L36" s="8">
        <f t="shared" si="4"/>
        <v>-22</v>
      </c>
      <c r="M36" s="8">
        <v>243</v>
      </c>
      <c r="N36" s="8">
        <v>323</v>
      </c>
      <c r="O36" s="29">
        <v>-80</v>
      </c>
      <c r="P36" s="34">
        <f t="shared" si="0"/>
        <v>-102</v>
      </c>
    </row>
    <row r="37" spans="1:16" ht="16.5" customHeight="1" hidden="1" thickBot="1">
      <c r="A37" s="5" t="s">
        <v>21</v>
      </c>
      <c r="B37" s="15">
        <v>482</v>
      </c>
      <c r="C37" s="15">
        <v>486</v>
      </c>
      <c r="D37" s="15">
        <v>-4</v>
      </c>
      <c r="E37" s="15">
        <v>196</v>
      </c>
      <c r="F37" s="15">
        <v>257</v>
      </c>
      <c r="G37" s="15">
        <v>-61</v>
      </c>
      <c r="H37" s="69"/>
      <c r="I37" s="70"/>
      <c r="J37" s="71"/>
      <c r="K37" s="15">
        <v>2</v>
      </c>
      <c r="L37" s="15">
        <f t="shared" si="4"/>
        <v>-63</v>
      </c>
      <c r="M37" s="15">
        <v>230</v>
      </c>
      <c r="N37" s="15">
        <v>278</v>
      </c>
      <c r="O37" s="30">
        <v>-48</v>
      </c>
      <c r="P37" s="35">
        <f t="shared" si="0"/>
        <v>-111</v>
      </c>
    </row>
    <row r="38" spans="1:16" ht="16.5" customHeight="1" thickBot="1">
      <c r="A38" s="3" t="s">
        <v>66</v>
      </c>
      <c r="B38" s="11">
        <v>2725</v>
      </c>
      <c r="C38" s="11">
        <v>3911</v>
      </c>
      <c r="D38" s="11">
        <v>-1186</v>
      </c>
      <c r="E38" s="11">
        <v>1402</v>
      </c>
      <c r="F38" s="11">
        <v>1412</v>
      </c>
      <c r="G38" s="11">
        <v>-10</v>
      </c>
      <c r="H38" s="72"/>
      <c r="I38" s="73"/>
      <c r="J38" s="74"/>
      <c r="K38" s="11">
        <v>12</v>
      </c>
      <c r="L38" s="11">
        <f t="shared" si="4"/>
        <v>-1184</v>
      </c>
      <c r="M38" s="11">
        <v>504</v>
      </c>
      <c r="N38" s="11">
        <v>584</v>
      </c>
      <c r="O38" s="28">
        <v>-80</v>
      </c>
      <c r="P38" s="33">
        <f t="shared" si="0"/>
        <v>-1264</v>
      </c>
    </row>
    <row r="39" spans="1:16" ht="17.25" customHeight="1" hidden="1">
      <c r="A39" s="4" t="s">
        <v>22</v>
      </c>
      <c r="B39" s="8">
        <v>1499</v>
      </c>
      <c r="C39" s="8">
        <v>2276</v>
      </c>
      <c r="D39" s="8">
        <v>-777</v>
      </c>
      <c r="E39" s="8">
        <v>733</v>
      </c>
      <c r="F39" s="8">
        <v>788</v>
      </c>
      <c r="G39" s="8">
        <v>-55</v>
      </c>
      <c r="H39" s="66"/>
      <c r="I39" s="67"/>
      <c r="J39" s="68"/>
      <c r="K39" s="8">
        <v>7</v>
      </c>
      <c r="L39" s="8">
        <f t="shared" si="4"/>
        <v>-825</v>
      </c>
      <c r="M39" s="8">
        <v>240</v>
      </c>
      <c r="N39" s="8">
        <v>328</v>
      </c>
      <c r="O39" s="29">
        <v>-88</v>
      </c>
      <c r="P39" s="34">
        <f t="shared" si="0"/>
        <v>-913</v>
      </c>
    </row>
    <row r="40" spans="1:16" ht="17.25" customHeight="1" hidden="1" thickBot="1">
      <c r="A40" s="4" t="s">
        <v>21</v>
      </c>
      <c r="B40" s="18">
        <v>1226</v>
      </c>
      <c r="C40" s="18">
        <v>1635</v>
      </c>
      <c r="D40" s="18">
        <v>-409</v>
      </c>
      <c r="E40" s="18">
        <v>669</v>
      </c>
      <c r="F40" s="18">
        <v>624</v>
      </c>
      <c r="G40" s="18">
        <v>45</v>
      </c>
      <c r="H40" s="66"/>
      <c r="I40" s="67"/>
      <c r="J40" s="68"/>
      <c r="K40" s="18">
        <v>5</v>
      </c>
      <c r="L40" s="18">
        <f t="shared" si="4"/>
        <v>-359</v>
      </c>
      <c r="M40" s="18">
        <v>264</v>
      </c>
      <c r="N40" s="18">
        <v>256</v>
      </c>
      <c r="O40" s="31">
        <v>8</v>
      </c>
      <c r="P40" s="36">
        <f t="shared" si="0"/>
        <v>-351</v>
      </c>
    </row>
    <row r="41" spans="1:16" ht="21" customHeight="1">
      <c r="A41" s="43" t="s">
        <v>77</v>
      </c>
      <c r="B41" s="44">
        <f aca="true" t="shared" si="5" ref="B41:G41">B5+B8+B11+B14+B17+B20+B23+B26+B29+B32+B35+B38</f>
        <v>15724</v>
      </c>
      <c r="C41" s="45">
        <f t="shared" si="5"/>
        <v>17554</v>
      </c>
      <c r="D41" s="45">
        <f t="shared" si="5"/>
        <v>-1830</v>
      </c>
      <c r="E41" s="45">
        <f t="shared" si="5"/>
        <v>6617</v>
      </c>
      <c r="F41" s="45">
        <f t="shared" si="5"/>
        <v>6646</v>
      </c>
      <c r="G41" s="45">
        <f t="shared" si="5"/>
        <v>-29</v>
      </c>
      <c r="H41" s="72"/>
      <c r="I41" s="73"/>
      <c r="J41" s="74"/>
      <c r="K41" s="45">
        <f aca="true" t="shared" si="6" ref="K41:P41">K5+K8+K11+K14+K17+K20+K23+K26+K29+K32+K35+K38</f>
        <v>37</v>
      </c>
      <c r="L41" s="45">
        <f t="shared" si="6"/>
        <v>-1822</v>
      </c>
      <c r="M41" s="45">
        <f t="shared" si="6"/>
        <v>6059</v>
      </c>
      <c r="N41" s="45">
        <f t="shared" si="6"/>
        <v>5834</v>
      </c>
      <c r="O41" s="60">
        <f t="shared" si="6"/>
        <v>225</v>
      </c>
      <c r="P41" s="63">
        <f t="shared" si="6"/>
        <v>-1597</v>
      </c>
    </row>
    <row r="42" spans="1:16" ht="21" customHeight="1">
      <c r="A42" s="48" t="s">
        <v>22</v>
      </c>
      <c r="B42" s="49">
        <f aca="true" t="shared" si="7" ref="B42:G42">B6+B9+B12+B15+B18+B21+B24+B27+B30+B33+B36+B39</f>
        <v>8382</v>
      </c>
      <c r="C42" s="50">
        <f t="shared" si="7"/>
        <v>9213</v>
      </c>
      <c r="D42" s="50">
        <f t="shared" si="7"/>
        <v>-831</v>
      </c>
      <c r="E42" s="50">
        <f t="shared" si="7"/>
        <v>3429</v>
      </c>
      <c r="F42" s="50">
        <f t="shared" si="7"/>
        <v>3501</v>
      </c>
      <c r="G42" s="50">
        <f t="shared" si="7"/>
        <v>-72</v>
      </c>
      <c r="H42" s="66"/>
      <c r="I42" s="67"/>
      <c r="J42" s="68"/>
      <c r="K42" s="50">
        <f aca="true" t="shared" si="8" ref="K42:P42">K6+K9+K12+K15+K18+K21+K24+K27+K30+K33+K36+K39</f>
        <v>20</v>
      </c>
      <c r="L42" s="50">
        <f t="shared" si="8"/>
        <v>-883</v>
      </c>
      <c r="M42" s="50">
        <f t="shared" si="8"/>
        <v>3056</v>
      </c>
      <c r="N42" s="50">
        <f t="shared" si="8"/>
        <v>3215</v>
      </c>
      <c r="O42" s="61">
        <f t="shared" si="8"/>
        <v>-159</v>
      </c>
      <c r="P42" s="64">
        <f t="shared" si="8"/>
        <v>-1042</v>
      </c>
    </row>
    <row r="43" spans="1:16" ht="21" customHeight="1" thickBot="1">
      <c r="A43" s="53" t="s">
        <v>21</v>
      </c>
      <c r="B43" s="75">
        <f aca="true" t="shared" si="9" ref="B43:G43">B7+B10+B13+B16+B19+B22+B25+B28+B31+B34+B37+B40</f>
        <v>7342</v>
      </c>
      <c r="C43" s="55">
        <f t="shared" si="9"/>
        <v>8341</v>
      </c>
      <c r="D43" s="55">
        <f t="shared" si="9"/>
        <v>-999</v>
      </c>
      <c r="E43" s="55">
        <f t="shared" si="9"/>
        <v>3188</v>
      </c>
      <c r="F43" s="55">
        <f t="shared" si="9"/>
        <v>3145</v>
      </c>
      <c r="G43" s="55">
        <f t="shared" si="9"/>
        <v>43</v>
      </c>
      <c r="H43" s="69"/>
      <c r="I43" s="70"/>
      <c r="J43" s="71"/>
      <c r="K43" s="55">
        <f aca="true" t="shared" si="10" ref="K43:P43">K7+K10+K13+K16+K19+K22+K25+K28+K31+K34+K37+K40</f>
        <v>17</v>
      </c>
      <c r="L43" s="55">
        <f t="shared" si="10"/>
        <v>-939</v>
      </c>
      <c r="M43" s="55">
        <f t="shared" si="10"/>
        <v>3003</v>
      </c>
      <c r="N43" s="55">
        <f t="shared" si="10"/>
        <v>2619</v>
      </c>
      <c r="O43" s="62">
        <f t="shared" si="10"/>
        <v>384</v>
      </c>
      <c r="P43" s="65">
        <f t="shared" si="10"/>
        <v>-555</v>
      </c>
    </row>
    <row r="44" ht="13.5">
      <c r="A44" s="6" t="s">
        <v>61</v>
      </c>
    </row>
    <row r="45" ht="13.5">
      <c r="A45" s="79" t="s">
        <v>79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2015-02-09T07:56:36Z</cp:lastPrinted>
  <dcterms:created xsi:type="dcterms:W3CDTF">2005-05-09T01:16:43Z</dcterms:created>
  <dcterms:modified xsi:type="dcterms:W3CDTF">2015-03-09T08:55:27Z</dcterms:modified>
  <cp:category/>
  <cp:version/>
  <cp:contentType/>
  <cp:contentStatus/>
</cp:coreProperties>
</file>